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946E4594-D595-4A06-9CE3-CEBCBEE9A614}" xr6:coauthVersionLast="47" xr6:coauthVersionMax="47" xr10:uidLastSave="{00000000-0000-0000-0000-000000000000}"/>
  <workbookProtection workbookAlgorithmName="SHA-512" workbookHashValue="NB2vuJaCSyrZ0hYmDHzlycZdvyEz5kiptQd7Fw2O401xxHdYM2vIHKuteEL9tNsj1iXdtC4VbUxAthz6UoUA3g==" workbookSaltValue="eTvbfj8yO8SGplpRDFntxQ==" workbookSpinCount="100000" lockStructure="1"/>
  <bookViews>
    <workbookView xWindow="9225" yWindow="-16320" windowWidth="29040" windowHeight="1572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データ_フィールド施設!$A$3:$AK$643</definedName>
    <definedName name="_xlnm._FilterDatabase" localSheetId="3" hidden="1">データ_研究棟施設!$A$3:$AK$63</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5" i="15" l="1"/>
  <c r="K25" i="15"/>
  <c r="I25" i="15"/>
  <c r="H25" i="15"/>
  <c r="J25" i="15" s="1"/>
  <c r="L24" i="15"/>
  <c r="K24" i="15"/>
  <c r="I24" i="15"/>
  <c r="H24" i="15"/>
  <c r="L23" i="15"/>
  <c r="K23" i="15"/>
  <c r="I23" i="15"/>
  <c r="H23" i="15"/>
  <c r="L22" i="15"/>
  <c r="K22" i="15"/>
  <c r="I22" i="15"/>
  <c r="H22" i="15"/>
  <c r="J22" i="15" s="1"/>
  <c r="L21" i="15"/>
  <c r="K21" i="15"/>
  <c r="AC21" i="15" s="1"/>
  <c r="I21" i="15"/>
  <c r="H21" i="15"/>
  <c r="J21" i="15" s="1"/>
  <c r="L20" i="15"/>
  <c r="K20" i="15"/>
  <c r="I20" i="15"/>
  <c r="H20" i="15"/>
  <c r="J20" i="15" s="1"/>
  <c r="L19" i="15"/>
  <c r="K19" i="15"/>
  <c r="AF19" i="15" s="1"/>
  <c r="I19" i="15"/>
  <c r="H19" i="15"/>
  <c r="L18" i="15"/>
  <c r="K18" i="15"/>
  <c r="I18" i="15"/>
  <c r="H18" i="15"/>
  <c r="L17" i="15"/>
  <c r="K17" i="15"/>
  <c r="I17" i="15"/>
  <c r="H17" i="15"/>
  <c r="L16" i="15"/>
  <c r="K16" i="15"/>
  <c r="I16" i="15"/>
  <c r="H16" i="15"/>
  <c r="J16" i="15" s="1"/>
  <c r="L15" i="15"/>
  <c r="K15" i="15"/>
  <c r="I15" i="15"/>
  <c r="H15" i="15"/>
  <c r="L14" i="15"/>
  <c r="K14" i="15"/>
  <c r="I14" i="15"/>
  <c r="H14" i="15"/>
  <c r="L13" i="15"/>
  <c r="K13" i="15"/>
  <c r="I13" i="15"/>
  <c r="H13" i="15"/>
  <c r="J13" i="15" s="1"/>
  <c r="L12" i="15"/>
  <c r="AD12" i="15" s="1"/>
  <c r="K12" i="15"/>
  <c r="I12" i="15"/>
  <c r="H12" i="15"/>
  <c r="L51" i="15"/>
  <c r="K51" i="15"/>
  <c r="I51" i="15"/>
  <c r="H51" i="15"/>
  <c r="L50" i="15"/>
  <c r="K50" i="15"/>
  <c r="I50" i="15"/>
  <c r="H50" i="15"/>
  <c r="L44" i="15"/>
  <c r="K44" i="15"/>
  <c r="I44" i="15"/>
  <c r="H44" i="15"/>
  <c r="L43" i="15"/>
  <c r="K43" i="15"/>
  <c r="I43" i="15"/>
  <c r="H43" i="15"/>
  <c r="L42" i="15"/>
  <c r="K42" i="15"/>
  <c r="I42" i="15"/>
  <c r="H42" i="15"/>
  <c r="L41" i="15"/>
  <c r="K41" i="15"/>
  <c r="I41" i="15"/>
  <c r="H41" i="15"/>
  <c r="L40" i="15"/>
  <c r="K40" i="15"/>
  <c r="I40" i="15"/>
  <c r="H40" i="15"/>
  <c r="L39" i="15"/>
  <c r="K39" i="15"/>
  <c r="I39" i="15"/>
  <c r="H39" i="15"/>
  <c r="L38" i="15"/>
  <c r="K38" i="15"/>
  <c r="I38" i="15"/>
  <c r="H38" i="15"/>
  <c r="J38" i="15" s="1"/>
  <c r="L37" i="15"/>
  <c r="K37" i="15"/>
  <c r="I37" i="15"/>
  <c r="H37" i="15"/>
  <c r="L36" i="15"/>
  <c r="K36" i="15"/>
  <c r="I36" i="15"/>
  <c r="H36" i="15"/>
  <c r="L35" i="15"/>
  <c r="K35" i="15"/>
  <c r="I35" i="15"/>
  <c r="H35" i="15"/>
  <c r="J35" i="15" s="1"/>
  <c r="L6" i="15"/>
  <c r="K6" i="15"/>
  <c r="I6" i="15"/>
  <c r="H6" i="15"/>
  <c r="L5" i="15"/>
  <c r="Z5" i="15" s="1"/>
  <c r="K5" i="15"/>
  <c r="I5" i="15"/>
  <c r="H5" i="15"/>
  <c r="J5" i="15" s="1"/>
  <c r="L59" i="15"/>
  <c r="K59" i="15"/>
  <c r="I59" i="15"/>
  <c r="H59" i="15"/>
  <c r="L58" i="15"/>
  <c r="K58" i="15"/>
  <c r="I58" i="15"/>
  <c r="H58" i="15"/>
  <c r="L47" i="15"/>
  <c r="K47" i="15"/>
  <c r="AC47" i="15" s="1"/>
  <c r="I47" i="15"/>
  <c r="H47" i="15"/>
  <c r="J47" i="15" s="1"/>
  <c r="L32" i="15"/>
  <c r="K32" i="15"/>
  <c r="I32" i="15"/>
  <c r="H32" i="15"/>
  <c r="L9" i="15"/>
  <c r="K9" i="15"/>
  <c r="I9" i="15"/>
  <c r="H9"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63" i="15"/>
  <c r="K63" i="15"/>
  <c r="I63" i="15"/>
  <c r="H63" i="15"/>
  <c r="AL31" i="15"/>
  <c r="L62" i="15"/>
  <c r="K62" i="15"/>
  <c r="U62" i="15" s="1"/>
  <c r="I62" i="15"/>
  <c r="H62" i="15"/>
  <c r="AL30" i="15"/>
  <c r="L61" i="15"/>
  <c r="K61" i="15"/>
  <c r="I61" i="15"/>
  <c r="H61" i="15"/>
  <c r="J61" i="15" s="1"/>
  <c r="AL29" i="15"/>
  <c r="L60" i="15"/>
  <c r="K60" i="15"/>
  <c r="I60" i="15"/>
  <c r="H60" i="15"/>
  <c r="J60" i="15" s="1"/>
  <c r="AL28" i="15"/>
  <c r="L57" i="15"/>
  <c r="K57" i="15"/>
  <c r="I57" i="15"/>
  <c r="H57" i="15"/>
  <c r="J57" i="15" s="1"/>
  <c r="AL27" i="15"/>
  <c r="L56" i="15"/>
  <c r="K56" i="15"/>
  <c r="I56" i="15"/>
  <c r="H56" i="15"/>
  <c r="AL26" i="15"/>
  <c r="L55" i="15"/>
  <c r="K55" i="15"/>
  <c r="I55" i="15"/>
  <c r="H55" i="15"/>
  <c r="AL25" i="15"/>
  <c r="L54" i="15"/>
  <c r="K54" i="15"/>
  <c r="I54" i="15"/>
  <c r="H54" i="15"/>
  <c r="AL24" i="15"/>
  <c r="L53" i="15"/>
  <c r="AJ53" i="15" s="1"/>
  <c r="K53" i="15"/>
  <c r="I53" i="15"/>
  <c r="H53" i="15"/>
  <c r="AL23" i="15"/>
  <c r="L52" i="15"/>
  <c r="K52" i="15"/>
  <c r="I52" i="15"/>
  <c r="H52" i="15"/>
  <c r="AL22" i="15"/>
  <c r="L49" i="15"/>
  <c r="K49" i="15"/>
  <c r="I49" i="15"/>
  <c r="H49" i="15"/>
  <c r="AL21" i="15"/>
  <c r="L48" i="15"/>
  <c r="K48" i="15"/>
  <c r="I48" i="15"/>
  <c r="H48" i="15"/>
  <c r="J48" i="15" s="1"/>
  <c r="AL20" i="15"/>
  <c r="L46" i="15"/>
  <c r="K46" i="15"/>
  <c r="I46" i="15"/>
  <c r="H46" i="15"/>
  <c r="AL19" i="15"/>
  <c r="L45" i="15"/>
  <c r="K45" i="15"/>
  <c r="S45" i="15" s="1"/>
  <c r="I45" i="15"/>
  <c r="H45" i="15"/>
  <c r="AL18" i="15"/>
  <c r="L34" i="15"/>
  <c r="K34" i="15"/>
  <c r="AE34" i="15" s="1"/>
  <c r="I34" i="15"/>
  <c r="H34" i="15"/>
  <c r="AL17" i="15"/>
  <c r="L33" i="15"/>
  <c r="K33" i="15"/>
  <c r="I33" i="15"/>
  <c r="H33" i="15"/>
  <c r="AL16" i="15"/>
  <c r="L31" i="15"/>
  <c r="K31" i="15"/>
  <c r="Y31" i="15" s="1"/>
  <c r="I31" i="15"/>
  <c r="H31" i="15"/>
  <c r="AL15" i="15"/>
  <c r="L30" i="15"/>
  <c r="K30" i="15"/>
  <c r="I30" i="15"/>
  <c r="H30" i="15"/>
  <c r="AL14" i="15"/>
  <c r="L29" i="15"/>
  <c r="K29" i="15"/>
  <c r="I29" i="15"/>
  <c r="H29" i="15"/>
  <c r="AL13" i="15"/>
  <c r="L28" i="15"/>
  <c r="K28" i="15"/>
  <c r="I28" i="15"/>
  <c r="H28" i="15"/>
  <c r="AL12" i="15"/>
  <c r="L27" i="15"/>
  <c r="K27" i="15"/>
  <c r="AH27" i="15" s="1"/>
  <c r="I27" i="15"/>
  <c r="H27" i="15"/>
  <c r="AL11" i="15"/>
  <c r="L26" i="15"/>
  <c r="K26" i="15"/>
  <c r="AF26" i="15" s="1"/>
  <c r="I26" i="15"/>
  <c r="H26" i="15"/>
  <c r="AL10" i="15"/>
  <c r="L11" i="15"/>
  <c r="K11" i="15"/>
  <c r="AF11" i="15" s="1"/>
  <c r="I11" i="15"/>
  <c r="H11" i="15"/>
  <c r="AL9" i="15"/>
  <c r="L10" i="15"/>
  <c r="K10" i="15"/>
  <c r="I10" i="15"/>
  <c r="H10" i="15"/>
  <c r="AL8" i="15"/>
  <c r="L8" i="15"/>
  <c r="K8" i="15"/>
  <c r="I8" i="15"/>
  <c r="H8" i="15"/>
  <c r="AL7" i="15"/>
  <c r="L7" i="15"/>
  <c r="K7" i="15"/>
  <c r="I7" i="15"/>
  <c r="H7" i="15"/>
  <c r="AL6" i="15"/>
  <c r="AL5" i="15"/>
  <c r="L616" i="7"/>
  <c r="K616" i="7"/>
  <c r="I616" i="7"/>
  <c r="H616" i="7"/>
  <c r="J616" i="7" s="1"/>
  <c r="L615" i="7"/>
  <c r="K615" i="7"/>
  <c r="I615" i="7"/>
  <c r="H615" i="7"/>
  <c r="J615" i="7" s="1"/>
  <c r="R614" i="7"/>
  <c r="L614" i="7"/>
  <c r="K614" i="7"/>
  <c r="I614" i="7"/>
  <c r="H614" i="7"/>
  <c r="L613" i="7"/>
  <c r="K613" i="7"/>
  <c r="I613" i="7"/>
  <c r="H613" i="7"/>
  <c r="J613" i="7" s="1"/>
  <c r="L612" i="7"/>
  <c r="K612" i="7"/>
  <c r="AB612" i="7" s="1"/>
  <c r="I612" i="7"/>
  <c r="H612" i="7"/>
  <c r="L611" i="7"/>
  <c r="K611" i="7"/>
  <c r="I611" i="7"/>
  <c r="H611" i="7"/>
  <c r="J611" i="7" s="1"/>
  <c r="L491" i="7"/>
  <c r="K491" i="7"/>
  <c r="I491" i="7"/>
  <c r="H491" i="7"/>
  <c r="J491" i="7" s="1"/>
  <c r="L490" i="7"/>
  <c r="K490" i="7"/>
  <c r="I490" i="7"/>
  <c r="H490" i="7"/>
  <c r="L489" i="7"/>
  <c r="K489" i="7"/>
  <c r="I489" i="7"/>
  <c r="H489" i="7"/>
  <c r="J489" i="7" s="1"/>
  <c r="L488" i="7"/>
  <c r="O488" i="7" s="1"/>
  <c r="K488" i="7"/>
  <c r="I488" i="7"/>
  <c r="H488" i="7"/>
  <c r="J488" i="7" s="1"/>
  <c r="L487" i="7"/>
  <c r="K487" i="7"/>
  <c r="Q487" i="7" s="1"/>
  <c r="I487" i="7"/>
  <c r="H487" i="7"/>
  <c r="L486" i="7"/>
  <c r="V486" i="7" s="1"/>
  <c r="K486" i="7"/>
  <c r="I486" i="7"/>
  <c r="H486" i="7"/>
  <c r="L82" i="7"/>
  <c r="K82" i="7"/>
  <c r="I82" i="7"/>
  <c r="H82" i="7"/>
  <c r="L81" i="7"/>
  <c r="AG81" i="7" s="1"/>
  <c r="K81" i="7"/>
  <c r="I81" i="7"/>
  <c r="H81" i="7"/>
  <c r="L80" i="7"/>
  <c r="K80" i="7"/>
  <c r="I80" i="7"/>
  <c r="H80" i="7"/>
  <c r="J80" i="7" s="1"/>
  <c r="L79" i="7"/>
  <c r="K79" i="7"/>
  <c r="I79" i="7"/>
  <c r="H79" i="7"/>
  <c r="L78" i="7"/>
  <c r="K78" i="7"/>
  <c r="I78" i="7"/>
  <c r="H78" i="7"/>
  <c r="J78" i="7" s="1"/>
  <c r="L77" i="7"/>
  <c r="K77" i="7"/>
  <c r="I77" i="7"/>
  <c r="H77" i="7"/>
  <c r="L632" i="7"/>
  <c r="K632" i="7"/>
  <c r="I632" i="7"/>
  <c r="H632" i="7"/>
  <c r="L631" i="7"/>
  <c r="K631" i="7"/>
  <c r="I631" i="7"/>
  <c r="H631" i="7"/>
  <c r="L630" i="7"/>
  <c r="K630" i="7"/>
  <c r="I630" i="7"/>
  <c r="H630" i="7"/>
  <c r="L629" i="7"/>
  <c r="K629" i="7"/>
  <c r="I629" i="7"/>
  <c r="H629" i="7"/>
  <c r="L628" i="7"/>
  <c r="K628" i="7"/>
  <c r="I628" i="7"/>
  <c r="H628" i="7"/>
  <c r="L627" i="7"/>
  <c r="K627" i="7"/>
  <c r="I627" i="7"/>
  <c r="H627" i="7"/>
  <c r="L245" i="7"/>
  <c r="K245" i="7"/>
  <c r="P245" i="7" s="1"/>
  <c r="I245" i="7"/>
  <c r="H245" i="7"/>
  <c r="L244" i="7"/>
  <c r="K244" i="7"/>
  <c r="I244" i="7"/>
  <c r="H244" i="7"/>
  <c r="L243" i="7"/>
  <c r="K243" i="7"/>
  <c r="I243" i="7"/>
  <c r="H243" i="7"/>
  <c r="L242" i="7"/>
  <c r="K242" i="7"/>
  <c r="T242" i="7" s="1"/>
  <c r="I242" i="7"/>
  <c r="H242" i="7"/>
  <c r="L241" i="7"/>
  <c r="K241" i="7"/>
  <c r="N241" i="7" s="1"/>
  <c r="I241" i="7"/>
  <c r="H241" i="7"/>
  <c r="L240" i="7"/>
  <c r="K240" i="7"/>
  <c r="I240" i="7"/>
  <c r="H240" i="7"/>
  <c r="L503" i="7"/>
  <c r="K503" i="7"/>
  <c r="I503" i="7"/>
  <c r="H503" i="7"/>
  <c r="L469" i="7"/>
  <c r="AB469" i="7" s="1"/>
  <c r="K469" i="7"/>
  <c r="I469" i="7"/>
  <c r="H469" i="7"/>
  <c r="L382" i="7"/>
  <c r="K382" i="7"/>
  <c r="N382" i="7" s="1"/>
  <c r="I382" i="7"/>
  <c r="H382" i="7"/>
  <c r="L20" i="7"/>
  <c r="K20" i="7"/>
  <c r="I20" i="7"/>
  <c r="H20" i="7"/>
  <c r="J20" i="7" s="1"/>
  <c r="L516" i="7"/>
  <c r="K516" i="7"/>
  <c r="I516" i="7"/>
  <c r="H516" i="7"/>
  <c r="L515" i="7"/>
  <c r="K515" i="7"/>
  <c r="I515" i="7"/>
  <c r="H515" i="7"/>
  <c r="L514" i="7"/>
  <c r="K514" i="7"/>
  <c r="I514" i="7"/>
  <c r="H514" i="7"/>
  <c r="L485" i="7"/>
  <c r="K485" i="7"/>
  <c r="I485" i="7"/>
  <c r="H485" i="7"/>
  <c r="L484" i="7"/>
  <c r="K484" i="7"/>
  <c r="AI484" i="7" s="1"/>
  <c r="I484" i="7"/>
  <c r="H484" i="7"/>
  <c r="L483" i="7"/>
  <c r="K483" i="7"/>
  <c r="I483" i="7"/>
  <c r="H483" i="7"/>
  <c r="L365" i="7"/>
  <c r="K365" i="7"/>
  <c r="AH365" i="7" s="1"/>
  <c r="I365" i="7"/>
  <c r="H365" i="7"/>
  <c r="L364" i="7"/>
  <c r="K364" i="7"/>
  <c r="I364" i="7"/>
  <c r="H364" i="7"/>
  <c r="L363" i="7"/>
  <c r="K363" i="7"/>
  <c r="I363" i="7"/>
  <c r="H363" i="7"/>
  <c r="L502" i="7"/>
  <c r="K502" i="7"/>
  <c r="I502" i="7"/>
  <c r="H502" i="7"/>
  <c r="L501" i="7"/>
  <c r="K501" i="7"/>
  <c r="I501" i="7"/>
  <c r="H501" i="7"/>
  <c r="L500" i="7"/>
  <c r="K500" i="7"/>
  <c r="I500" i="7"/>
  <c r="H500" i="7"/>
  <c r="J500" i="7" s="1"/>
  <c r="L499" i="7"/>
  <c r="K499" i="7"/>
  <c r="I499" i="7"/>
  <c r="H499" i="7"/>
  <c r="L498" i="7"/>
  <c r="K498" i="7"/>
  <c r="I498" i="7"/>
  <c r="H498" i="7"/>
  <c r="L497" i="7"/>
  <c r="K497" i="7"/>
  <c r="AC497" i="7" s="1"/>
  <c r="I497" i="7"/>
  <c r="H497" i="7"/>
  <c r="L496" i="7"/>
  <c r="K496" i="7"/>
  <c r="I496" i="7"/>
  <c r="H496" i="7"/>
  <c r="L495" i="7"/>
  <c r="K495" i="7"/>
  <c r="T495" i="7" s="1"/>
  <c r="I495" i="7"/>
  <c r="H495" i="7"/>
  <c r="L494" i="7"/>
  <c r="K494" i="7"/>
  <c r="P494" i="7" s="1"/>
  <c r="I494" i="7"/>
  <c r="H494" i="7"/>
  <c r="L493" i="7"/>
  <c r="K493" i="7"/>
  <c r="I493" i="7"/>
  <c r="H493" i="7"/>
  <c r="L468" i="7"/>
  <c r="K468" i="7"/>
  <c r="AB468" i="7" s="1"/>
  <c r="I468" i="7"/>
  <c r="H468" i="7"/>
  <c r="L467" i="7"/>
  <c r="K467" i="7"/>
  <c r="I467" i="7"/>
  <c r="H467" i="7"/>
  <c r="N466" i="7"/>
  <c r="L466" i="7"/>
  <c r="K466" i="7"/>
  <c r="AI466" i="7" s="1"/>
  <c r="I466" i="7"/>
  <c r="H466" i="7"/>
  <c r="L465" i="7"/>
  <c r="K465" i="7"/>
  <c r="I465" i="7"/>
  <c r="H465" i="7"/>
  <c r="L464" i="7"/>
  <c r="K464" i="7"/>
  <c r="O464" i="7" s="1"/>
  <c r="I464" i="7"/>
  <c r="H464" i="7"/>
  <c r="L463" i="7"/>
  <c r="K463" i="7"/>
  <c r="I463" i="7"/>
  <c r="H463" i="7"/>
  <c r="L462" i="7"/>
  <c r="K462" i="7"/>
  <c r="Z462" i="7" s="1"/>
  <c r="I462" i="7"/>
  <c r="H462" i="7"/>
  <c r="L461" i="7"/>
  <c r="K461" i="7"/>
  <c r="I461" i="7"/>
  <c r="H461" i="7"/>
  <c r="L460" i="7"/>
  <c r="K460" i="7"/>
  <c r="AD460" i="7" s="1"/>
  <c r="I460" i="7"/>
  <c r="H460" i="7"/>
  <c r="L459" i="7"/>
  <c r="K459" i="7"/>
  <c r="I459" i="7"/>
  <c r="H459" i="7"/>
  <c r="L381" i="7"/>
  <c r="K381" i="7"/>
  <c r="I381" i="7"/>
  <c r="H381" i="7"/>
  <c r="L380" i="7"/>
  <c r="K380" i="7"/>
  <c r="R380" i="7" s="1"/>
  <c r="I380" i="7"/>
  <c r="H380" i="7"/>
  <c r="L379" i="7"/>
  <c r="K379" i="7"/>
  <c r="I379" i="7"/>
  <c r="H379" i="7"/>
  <c r="L378" i="7"/>
  <c r="K378" i="7"/>
  <c r="I378" i="7"/>
  <c r="H378" i="7"/>
  <c r="L377" i="7"/>
  <c r="K377" i="7"/>
  <c r="R377" i="7" s="1"/>
  <c r="I377" i="7"/>
  <c r="H377" i="7"/>
  <c r="L376" i="7"/>
  <c r="K376" i="7"/>
  <c r="AG376" i="7" s="1"/>
  <c r="I376" i="7"/>
  <c r="H376" i="7"/>
  <c r="L375" i="7"/>
  <c r="K375" i="7"/>
  <c r="I375" i="7"/>
  <c r="H375" i="7"/>
  <c r="L374" i="7"/>
  <c r="K374" i="7"/>
  <c r="I374" i="7"/>
  <c r="H374" i="7"/>
  <c r="L373" i="7"/>
  <c r="K373" i="7"/>
  <c r="I373" i="7"/>
  <c r="H373" i="7"/>
  <c r="L372" i="7"/>
  <c r="K372" i="7"/>
  <c r="I372" i="7"/>
  <c r="H372" i="7"/>
  <c r="L19" i="7"/>
  <c r="K19" i="7"/>
  <c r="I19" i="7"/>
  <c r="H19" i="7"/>
  <c r="L18" i="7"/>
  <c r="K18" i="7"/>
  <c r="I18" i="7"/>
  <c r="H18" i="7"/>
  <c r="J18" i="7" s="1"/>
  <c r="L17" i="7"/>
  <c r="K17" i="7"/>
  <c r="I17" i="7"/>
  <c r="H17" i="7"/>
  <c r="L16" i="7"/>
  <c r="K16" i="7"/>
  <c r="I16" i="7"/>
  <c r="H16" i="7"/>
  <c r="L15" i="7"/>
  <c r="K15" i="7"/>
  <c r="I15" i="7"/>
  <c r="H15" i="7"/>
  <c r="L14" i="7"/>
  <c r="K14" i="7"/>
  <c r="S14" i="7" s="1"/>
  <c r="I14" i="7"/>
  <c r="H14" i="7"/>
  <c r="L13" i="7"/>
  <c r="K13" i="7"/>
  <c r="AH13" i="7" s="1"/>
  <c r="I13" i="7"/>
  <c r="H13" i="7"/>
  <c r="L12" i="7"/>
  <c r="K12" i="7"/>
  <c r="M12" i="7" s="1"/>
  <c r="I12" i="7"/>
  <c r="H12" i="7"/>
  <c r="L11" i="7"/>
  <c r="K11" i="7"/>
  <c r="I11" i="7"/>
  <c r="H11" i="7"/>
  <c r="L10" i="7"/>
  <c r="AC10" i="7" s="1"/>
  <c r="K10" i="7"/>
  <c r="I10" i="7"/>
  <c r="H10" i="7"/>
  <c r="L9" i="7"/>
  <c r="K9" i="7"/>
  <c r="Q9" i="7" s="1"/>
  <c r="I9" i="7"/>
  <c r="H9" i="7"/>
  <c r="L8" i="7"/>
  <c r="K8" i="7"/>
  <c r="Y8" i="7" s="1"/>
  <c r="I8" i="7"/>
  <c r="H8" i="7"/>
  <c r="L7" i="7"/>
  <c r="K7" i="7"/>
  <c r="W7" i="7" s="1"/>
  <c r="I7" i="7"/>
  <c r="H7" i="7"/>
  <c r="L607" i="7"/>
  <c r="K607" i="7"/>
  <c r="I607" i="7"/>
  <c r="H607" i="7"/>
  <c r="L606" i="7"/>
  <c r="K606" i="7"/>
  <c r="AF606" i="7" s="1"/>
  <c r="I606" i="7"/>
  <c r="H606" i="7"/>
  <c r="L605" i="7"/>
  <c r="K605" i="7"/>
  <c r="AH605" i="7" s="1"/>
  <c r="I605" i="7"/>
  <c r="H605" i="7"/>
  <c r="L604" i="7"/>
  <c r="K604" i="7"/>
  <c r="I604" i="7"/>
  <c r="H604" i="7"/>
  <c r="L603" i="7"/>
  <c r="K603" i="7"/>
  <c r="I603" i="7"/>
  <c r="H603" i="7"/>
  <c r="L602" i="7"/>
  <c r="K602" i="7"/>
  <c r="I602" i="7"/>
  <c r="H602" i="7"/>
  <c r="L601" i="7"/>
  <c r="K601" i="7"/>
  <c r="I601" i="7"/>
  <c r="H601" i="7"/>
  <c r="L600" i="7"/>
  <c r="K600" i="7"/>
  <c r="AA600" i="7" s="1"/>
  <c r="I600" i="7"/>
  <c r="H600" i="7"/>
  <c r="L599" i="7"/>
  <c r="K599" i="7"/>
  <c r="I599" i="7"/>
  <c r="H599" i="7"/>
  <c r="L598" i="7"/>
  <c r="K598" i="7"/>
  <c r="I598" i="7"/>
  <c r="H598" i="7"/>
  <c r="L597" i="7"/>
  <c r="K597" i="7"/>
  <c r="AH597" i="7" s="1"/>
  <c r="I597" i="7"/>
  <c r="H597" i="7"/>
  <c r="L596" i="7"/>
  <c r="K596" i="7"/>
  <c r="I596" i="7"/>
  <c r="H596" i="7"/>
  <c r="L595" i="7"/>
  <c r="K595" i="7"/>
  <c r="I595" i="7"/>
  <c r="H595" i="7"/>
  <c r="L594" i="7"/>
  <c r="K594" i="7"/>
  <c r="I594" i="7"/>
  <c r="H594" i="7"/>
  <c r="L593" i="7"/>
  <c r="K593" i="7"/>
  <c r="I593" i="7"/>
  <c r="H593" i="7"/>
  <c r="Z592" i="7"/>
  <c r="L592" i="7"/>
  <c r="K592" i="7"/>
  <c r="I592" i="7"/>
  <c r="H592" i="7"/>
  <c r="L591" i="7"/>
  <c r="K591" i="7"/>
  <c r="I591" i="7"/>
  <c r="H591" i="7"/>
  <c r="L590" i="7"/>
  <c r="K590" i="7"/>
  <c r="I590" i="7"/>
  <c r="H590" i="7"/>
  <c r="L589" i="7"/>
  <c r="K589" i="7"/>
  <c r="I589" i="7"/>
  <c r="H589" i="7"/>
  <c r="L588" i="7"/>
  <c r="K588" i="7"/>
  <c r="I588" i="7"/>
  <c r="H588" i="7"/>
  <c r="L587" i="7"/>
  <c r="K587" i="7"/>
  <c r="I587" i="7"/>
  <c r="H587" i="7"/>
  <c r="L586" i="7"/>
  <c r="K586" i="7"/>
  <c r="I586" i="7"/>
  <c r="H586" i="7"/>
  <c r="L585" i="7"/>
  <c r="AI585" i="7" s="1"/>
  <c r="K585" i="7"/>
  <c r="I585" i="7"/>
  <c r="H585" i="7"/>
  <c r="L584" i="7"/>
  <c r="K584" i="7"/>
  <c r="I584" i="7"/>
  <c r="H584" i="7"/>
  <c r="L583" i="7"/>
  <c r="K583" i="7"/>
  <c r="I583" i="7"/>
  <c r="H583" i="7"/>
  <c r="L582" i="7"/>
  <c r="K582" i="7"/>
  <c r="I582" i="7"/>
  <c r="H582" i="7"/>
  <c r="L581" i="7"/>
  <c r="K581" i="7"/>
  <c r="I581" i="7"/>
  <c r="H581" i="7"/>
  <c r="L580" i="7"/>
  <c r="K580" i="7"/>
  <c r="I580" i="7"/>
  <c r="H580" i="7"/>
  <c r="L579" i="7"/>
  <c r="K579" i="7"/>
  <c r="I579" i="7"/>
  <c r="H579" i="7"/>
  <c r="L578" i="7"/>
  <c r="K578" i="7"/>
  <c r="I578" i="7"/>
  <c r="H578" i="7"/>
  <c r="L577" i="7"/>
  <c r="K577" i="7"/>
  <c r="I577" i="7"/>
  <c r="H577" i="7"/>
  <c r="L576" i="7"/>
  <c r="K576" i="7"/>
  <c r="I576" i="7"/>
  <c r="H576" i="7"/>
  <c r="L575" i="7"/>
  <c r="K575" i="7"/>
  <c r="I575" i="7"/>
  <c r="H575" i="7"/>
  <c r="L574" i="7"/>
  <c r="K574" i="7"/>
  <c r="I574" i="7"/>
  <c r="H574" i="7"/>
  <c r="L573" i="7"/>
  <c r="K573" i="7"/>
  <c r="I573" i="7"/>
  <c r="H573" i="7"/>
  <c r="L572" i="7"/>
  <c r="K572" i="7"/>
  <c r="I572" i="7"/>
  <c r="H572" i="7"/>
  <c r="L571" i="7"/>
  <c r="K571" i="7"/>
  <c r="I571" i="7"/>
  <c r="H571" i="7"/>
  <c r="L570" i="7"/>
  <c r="K570" i="7"/>
  <c r="I570" i="7"/>
  <c r="H570" i="7"/>
  <c r="L569" i="7"/>
  <c r="K569" i="7"/>
  <c r="I569" i="7"/>
  <c r="H569" i="7"/>
  <c r="L568" i="7"/>
  <c r="AD568" i="7" s="1"/>
  <c r="K568" i="7"/>
  <c r="I568" i="7"/>
  <c r="H568" i="7"/>
  <c r="L567" i="7"/>
  <c r="K567" i="7"/>
  <c r="Z567" i="7" s="1"/>
  <c r="I567" i="7"/>
  <c r="H567" i="7"/>
  <c r="L566" i="7"/>
  <c r="K566" i="7"/>
  <c r="T566" i="7" s="1"/>
  <c r="I566" i="7"/>
  <c r="H566" i="7"/>
  <c r="L565" i="7"/>
  <c r="K565" i="7"/>
  <c r="I565" i="7"/>
  <c r="H565" i="7"/>
  <c r="L564" i="7"/>
  <c r="K564" i="7"/>
  <c r="I564" i="7"/>
  <c r="H564" i="7"/>
  <c r="L563" i="7"/>
  <c r="K563" i="7"/>
  <c r="I563" i="7"/>
  <c r="H563" i="7"/>
  <c r="L562" i="7"/>
  <c r="K562" i="7"/>
  <c r="I562" i="7"/>
  <c r="H562" i="7"/>
  <c r="L561" i="7"/>
  <c r="K561" i="7"/>
  <c r="I561" i="7"/>
  <c r="H561" i="7"/>
  <c r="L560" i="7"/>
  <c r="K560" i="7"/>
  <c r="I560" i="7"/>
  <c r="H560" i="7"/>
  <c r="J560" i="7" s="1"/>
  <c r="L559" i="7"/>
  <c r="K559" i="7"/>
  <c r="I559" i="7"/>
  <c r="H559" i="7"/>
  <c r="L558" i="7"/>
  <c r="K558" i="7"/>
  <c r="I558" i="7"/>
  <c r="H558" i="7"/>
  <c r="L557" i="7"/>
  <c r="K557" i="7"/>
  <c r="I557" i="7"/>
  <c r="H557" i="7"/>
  <c r="L556" i="7"/>
  <c r="K556" i="7"/>
  <c r="I556" i="7"/>
  <c r="H556" i="7"/>
  <c r="L555" i="7"/>
  <c r="K555" i="7"/>
  <c r="I555" i="7"/>
  <c r="H555" i="7"/>
  <c r="L554" i="7"/>
  <c r="K554" i="7"/>
  <c r="I554" i="7"/>
  <c r="H554" i="7"/>
  <c r="L553" i="7"/>
  <c r="K553" i="7"/>
  <c r="I553" i="7"/>
  <c r="H553" i="7"/>
  <c r="L552" i="7"/>
  <c r="K552" i="7"/>
  <c r="I552" i="7"/>
  <c r="H552" i="7"/>
  <c r="L551" i="7"/>
  <c r="K551" i="7"/>
  <c r="S551" i="7" s="1"/>
  <c r="I551" i="7"/>
  <c r="H551" i="7"/>
  <c r="L550" i="7"/>
  <c r="K550" i="7"/>
  <c r="I550" i="7"/>
  <c r="H550" i="7"/>
  <c r="L549" i="7"/>
  <c r="K549" i="7"/>
  <c r="I549" i="7"/>
  <c r="H549" i="7"/>
  <c r="L548" i="7"/>
  <c r="K548" i="7"/>
  <c r="I548" i="7"/>
  <c r="H548" i="7"/>
  <c r="L547" i="7"/>
  <c r="K547" i="7"/>
  <c r="I547" i="7"/>
  <c r="H547" i="7"/>
  <c r="L546" i="7"/>
  <c r="Y546" i="7" s="1"/>
  <c r="K546" i="7"/>
  <c r="I546" i="7"/>
  <c r="H546" i="7"/>
  <c r="L545" i="7"/>
  <c r="K545" i="7"/>
  <c r="I545" i="7"/>
  <c r="H545" i="7"/>
  <c r="AB544" i="7"/>
  <c r="L544" i="7"/>
  <c r="K544" i="7"/>
  <c r="I544" i="7"/>
  <c r="H544" i="7"/>
  <c r="L543" i="7"/>
  <c r="K543" i="7"/>
  <c r="I543" i="7"/>
  <c r="H543" i="7"/>
  <c r="L360" i="7"/>
  <c r="K360" i="7"/>
  <c r="AE360" i="7" s="1"/>
  <c r="I360" i="7"/>
  <c r="H360" i="7"/>
  <c r="L350" i="7"/>
  <c r="K350" i="7"/>
  <c r="I350" i="7"/>
  <c r="H350" i="7"/>
  <c r="L336" i="7"/>
  <c r="K336" i="7"/>
  <c r="AI336" i="7" s="1"/>
  <c r="I336" i="7"/>
  <c r="H336" i="7"/>
  <c r="L322" i="7"/>
  <c r="AI322" i="7" s="1"/>
  <c r="K322" i="7"/>
  <c r="I322" i="7"/>
  <c r="H322" i="7"/>
  <c r="L308" i="7"/>
  <c r="K308" i="7"/>
  <c r="AE308" i="7" s="1"/>
  <c r="I308" i="7"/>
  <c r="H308" i="7"/>
  <c r="L294" i="7"/>
  <c r="K294" i="7"/>
  <c r="AD294" i="7" s="1"/>
  <c r="I294" i="7"/>
  <c r="H294" i="7"/>
  <c r="L280" i="7"/>
  <c r="K280" i="7"/>
  <c r="I280" i="7"/>
  <c r="H280" i="7"/>
  <c r="L239" i="7"/>
  <c r="K239" i="7"/>
  <c r="I239" i="7"/>
  <c r="H239" i="7"/>
  <c r="L225" i="7"/>
  <c r="K225" i="7"/>
  <c r="W225" i="7" s="1"/>
  <c r="I225" i="7"/>
  <c r="H225" i="7"/>
  <c r="L211" i="7"/>
  <c r="K211" i="7"/>
  <c r="I211" i="7"/>
  <c r="H211" i="7"/>
  <c r="L196" i="7"/>
  <c r="K196" i="7"/>
  <c r="AC196" i="7" s="1"/>
  <c r="I196" i="7"/>
  <c r="H196" i="7"/>
  <c r="J196" i="7" s="1"/>
  <c r="L177" i="7"/>
  <c r="K177" i="7"/>
  <c r="S177" i="7" s="1"/>
  <c r="I177" i="7"/>
  <c r="H177" i="7"/>
  <c r="AB76" i="7"/>
  <c r="L76" i="7"/>
  <c r="K76" i="7"/>
  <c r="I76" i="7"/>
  <c r="H76" i="7"/>
  <c r="L62" i="7"/>
  <c r="K62" i="7"/>
  <c r="I62" i="7"/>
  <c r="H62" i="7"/>
  <c r="L48" i="7"/>
  <c r="K48" i="7"/>
  <c r="I48" i="7"/>
  <c r="H48" i="7"/>
  <c r="L359" i="7"/>
  <c r="K359" i="7"/>
  <c r="I359" i="7"/>
  <c r="H359" i="7"/>
  <c r="L349" i="7"/>
  <c r="K349" i="7"/>
  <c r="X349" i="7" s="1"/>
  <c r="I349" i="7"/>
  <c r="H349" i="7"/>
  <c r="L335" i="7"/>
  <c r="K335" i="7"/>
  <c r="I335" i="7"/>
  <c r="H335" i="7"/>
  <c r="L321" i="7"/>
  <c r="K321" i="7"/>
  <c r="I321" i="7"/>
  <c r="H321" i="7"/>
  <c r="L307" i="7"/>
  <c r="K307" i="7"/>
  <c r="AD307" i="7" s="1"/>
  <c r="I307" i="7"/>
  <c r="H307" i="7"/>
  <c r="J307" i="7" s="1"/>
  <c r="L293" i="7"/>
  <c r="K293" i="7"/>
  <c r="I293" i="7"/>
  <c r="H293" i="7"/>
  <c r="L279" i="7"/>
  <c r="K279" i="7"/>
  <c r="I279" i="7"/>
  <c r="H279" i="7"/>
  <c r="L238" i="7"/>
  <c r="K238" i="7"/>
  <c r="I238" i="7"/>
  <c r="H238" i="7"/>
  <c r="J238" i="7" s="1"/>
  <c r="L224" i="7"/>
  <c r="K224" i="7"/>
  <c r="I224" i="7"/>
  <c r="H224" i="7"/>
  <c r="L210" i="7"/>
  <c r="K210" i="7"/>
  <c r="I210" i="7"/>
  <c r="H210" i="7"/>
  <c r="L195" i="7"/>
  <c r="K195" i="7"/>
  <c r="I195" i="7"/>
  <c r="H195" i="7"/>
  <c r="J195" i="7" s="1"/>
  <c r="L176" i="7"/>
  <c r="K176" i="7"/>
  <c r="I176" i="7"/>
  <c r="H176" i="7"/>
  <c r="J176" i="7" s="1"/>
  <c r="L75" i="7"/>
  <c r="K75" i="7"/>
  <c r="I75" i="7"/>
  <c r="H75" i="7"/>
  <c r="L61" i="7"/>
  <c r="K61" i="7"/>
  <c r="I61" i="7"/>
  <c r="H61" i="7"/>
  <c r="L47" i="7"/>
  <c r="K47" i="7"/>
  <c r="AF47" i="7" s="1"/>
  <c r="I47" i="7"/>
  <c r="H47" i="7"/>
  <c r="L358" i="7"/>
  <c r="K358" i="7"/>
  <c r="I358" i="7"/>
  <c r="H358" i="7"/>
  <c r="L348" i="7"/>
  <c r="K348" i="7"/>
  <c r="I348" i="7"/>
  <c r="H348" i="7"/>
  <c r="L334" i="7"/>
  <c r="K334" i="7"/>
  <c r="I334" i="7"/>
  <c r="H334" i="7"/>
  <c r="L320" i="7"/>
  <c r="K320" i="7"/>
  <c r="I320" i="7"/>
  <c r="H320" i="7"/>
  <c r="L306" i="7"/>
  <c r="K306" i="7"/>
  <c r="I306" i="7"/>
  <c r="H306" i="7"/>
  <c r="L292" i="7"/>
  <c r="K292" i="7"/>
  <c r="I292" i="7"/>
  <c r="H292" i="7"/>
  <c r="L278" i="7"/>
  <c r="K278" i="7"/>
  <c r="I278" i="7"/>
  <c r="H278" i="7"/>
  <c r="L237" i="7"/>
  <c r="K237" i="7"/>
  <c r="I237" i="7"/>
  <c r="H237" i="7"/>
  <c r="L223" i="7"/>
  <c r="K223" i="7"/>
  <c r="I223" i="7"/>
  <c r="H223" i="7"/>
  <c r="L209" i="7"/>
  <c r="K209" i="7"/>
  <c r="Y209" i="7" s="1"/>
  <c r="I209" i="7"/>
  <c r="H209" i="7"/>
  <c r="J209" i="7" s="1"/>
  <c r="L194" i="7"/>
  <c r="K194" i="7"/>
  <c r="I194" i="7"/>
  <c r="H194" i="7"/>
  <c r="L175" i="7"/>
  <c r="K175" i="7"/>
  <c r="I175" i="7"/>
  <c r="H175" i="7"/>
  <c r="L74" i="7"/>
  <c r="K74" i="7"/>
  <c r="I74" i="7"/>
  <c r="H74" i="7"/>
  <c r="L60" i="7"/>
  <c r="K60" i="7"/>
  <c r="I60" i="7"/>
  <c r="H60" i="7"/>
  <c r="L46" i="7"/>
  <c r="K46" i="7"/>
  <c r="I46" i="7"/>
  <c r="H46" i="7"/>
  <c r="J46" i="7" s="1"/>
  <c r="L357" i="7"/>
  <c r="K357" i="7"/>
  <c r="R357" i="7" s="1"/>
  <c r="I357" i="7"/>
  <c r="H357" i="7"/>
  <c r="L347" i="7"/>
  <c r="K347" i="7"/>
  <c r="I347" i="7"/>
  <c r="H347" i="7"/>
  <c r="L333" i="7"/>
  <c r="K333" i="7"/>
  <c r="I333" i="7"/>
  <c r="H333" i="7"/>
  <c r="L319" i="7"/>
  <c r="K319" i="7"/>
  <c r="I319" i="7"/>
  <c r="H319" i="7"/>
  <c r="L305" i="7"/>
  <c r="K305" i="7"/>
  <c r="I305" i="7"/>
  <c r="H305" i="7"/>
  <c r="L291" i="7"/>
  <c r="K291" i="7"/>
  <c r="I291" i="7"/>
  <c r="H291" i="7"/>
  <c r="L277" i="7"/>
  <c r="K277" i="7"/>
  <c r="AE277" i="7" s="1"/>
  <c r="I277" i="7"/>
  <c r="H277" i="7"/>
  <c r="L236" i="7"/>
  <c r="K236" i="7"/>
  <c r="I236" i="7"/>
  <c r="H236" i="7"/>
  <c r="L222" i="7"/>
  <c r="K222" i="7"/>
  <c r="I222" i="7"/>
  <c r="H222" i="7"/>
  <c r="L208" i="7"/>
  <c r="K208" i="7"/>
  <c r="I208" i="7"/>
  <c r="H208" i="7"/>
  <c r="L193" i="7"/>
  <c r="K193" i="7"/>
  <c r="I193" i="7"/>
  <c r="H193" i="7"/>
  <c r="L174" i="7"/>
  <c r="K174" i="7"/>
  <c r="I174" i="7"/>
  <c r="H174" i="7"/>
  <c r="L73" i="7"/>
  <c r="K73" i="7"/>
  <c r="I73" i="7"/>
  <c r="H73" i="7"/>
  <c r="J73" i="7" s="1"/>
  <c r="L59" i="7"/>
  <c r="K59" i="7"/>
  <c r="I59" i="7"/>
  <c r="H59" i="7"/>
  <c r="L45" i="7"/>
  <c r="K45" i="7"/>
  <c r="X45" i="7" s="1"/>
  <c r="I45" i="7"/>
  <c r="H45" i="7"/>
  <c r="L356" i="7"/>
  <c r="K356" i="7"/>
  <c r="I356" i="7"/>
  <c r="H356" i="7"/>
  <c r="L346" i="7"/>
  <c r="K346" i="7"/>
  <c r="I346" i="7"/>
  <c r="H346" i="7"/>
  <c r="L332" i="7"/>
  <c r="K332" i="7"/>
  <c r="I332" i="7"/>
  <c r="H332" i="7"/>
  <c r="J332" i="7" s="1"/>
  <c r="L318" i="7"/>
  <c r="K318" i="7"/>
  <c r="Q318" i="7" s="1"/>
  <c r="I318" i="7"/>
  <c r="H318" i="7"/>
  <c r="L304" i="7"/>
  <c r="K304" i="7"/>
  <c r="I304" i="7"/>
  <c r="H304" i="7"/>
  <c r="L290" i="7"/>
  <c r="K290" i="7"/>
  <c r="Y290" i="7" s="1"/>
  <c r="I290" i="7"/>
  <c r="H290" i="7"/>
  <c r="L276" i="7"/>
  <c r="K276" i="7"/>
  <c r="I276" i="7"/>
  <c r="H276" i="7"/>
  <c r="L235" i="7"/>
  <c r="K235" i="7"/>
  <c r="I235" i="7"/>
  <c r="H235" i="7"/>
  <c r="L221" i="7"/>
  <c r="K221" i="7"/>
  <c r="I221" i="7"/>
  <c r="H221" i="7"/>
  <c r="L207" i="7"/>
  <c r="K207" i="7"/>
  <c r="I207" i="7"/>
  <c r="H207" i="7"/>
  <c r="J207" i="7" s="1"/>
  <c r="L192" i="7"/>
  <c r="K192" i="7"/>
  <c r="I192" i="7"/>
  <c r="H192" i="7"/>
  <c r="L173" i="7"/>
  <c r="K173" i="7"/>
  <c r="I173" i="7"/>
  <c r="H173" i="7"/>
  <c r="L72" i="7"/>
  <c r="K72" i="7"/>
  <c r="I72" i="7"/>
  <c r="H72" i="7"/>
  <c r="L58" i="7"/>
  <c r="K58" i="7"/>
  <c r="I58" i="7"/>
  <c r="H58" i="7"/>
  <c r="L44" i="7"/>
  <c r="K44" i="7"/>
  <c r="AI44" i="7" s="1"/>
  <c r="I44" i="7"/>
  <c r="H44" i="7"/>
  <c r="L453" i="7"/>
  <c r="K453" i="7"/>
  <c r="I453" i="7"/>
  <c r="H453" i="7"/>
  <c r="L452" i="7"/>
  <c r="K452" i="7"/>
  <c r="I452" i="7"/>
  <c r="H452" i="7"/>
  <c r="L451" i="7"/>
  <c r="K451" i="7"/>
  <c r="I451" i="7"/>
  <c r="H451" i="7"/>
  <c r="L450" i="7"/>
  <c r="K450" i="7"/>
  <c r="I450" i="7"/>
  <c r="H450" i="7"/>
  <c r="L449" i="7"/>
  <c r="K449" i="7"/>
  <c r="I449" i="7"/>
  <c r="H449" i="7"/>
  <c r="L448" i="7"/>
  <c r="K448" i="7"/>
  <c r="I448" i="7"/>
  <c r="H448" i="7"/>
  <c r="L447" i="7"/>
  <c r="K447" i="7"/>
  <c r="I447" i="7"/>
  <c r="H447" i="7"/>
  <c r="L446" i="7"/>
  <c r="K446" i="7"/>
  <c r="I446" i="7"/>
  <c r="H446" i="7"/>
  <c r="L445" i="7"/>
  <c r="K445" i="7"/>
  <c r="I445" i="7"/>
  <c r="H445" i="7"/>
  <c r="L444" i="7"/>
  <c r="K444" i="7"/>
  <c r="I444" i="7"/>
  <c r="H444" i="7"/>
  <c r="L443" i="7"/>
  <c r="K443" i="7"/>
  <c r="I443" i="7"/>
  <c r="H443" i="7"/>
  <c r="L442" i="7"/>
  <c r="K442" i="7"/>
  <c r="I442" i="7"/>
  <c r="H442" i="7"/>
  <c r="L441" i="7"/>
  <c r="K441" i="7"/>
  <c r="I441" i="7"/>
  <c r="H441" i="7"/>
  <c r="L440" i="7"/>
  <c r="K440" i="7"/>
  <c r="I440" i="7"/>
  <c r="H440" i="7"/>
  <c r="AL643" i="7"/>
  <c r="L439" i="7"/>
  <c r="K439" i="7"/>
  <c r="I439" i="7"/>
  <c r="H439" i="7"/>
  <c r="AL642" i="7"/>
  <c r="L438" i="7"/>
  <c r="K438" i="7"/>
  <c r="I438" i="7"/>
  <c r="H438" i="7"/>
  <c r="AL641" i="7"/>
  <c r="L437" i="7"/>
  <c r="K437" i="7"/>
  <c r="I437" i="7"/>
  <c r="H437" i="7"/>
  <c r="AL640" i="7"/>
  <c r="L436" i="7"/>
  <c r="K436" i="7"/>
  <c r="I436" i="7"/>
  <c r="H436" i="7"/>
  <c r="AL639" i="7"/>
  <c r="L435" i="7"/>
  <c r="K435" i="7"/>
  <c r="I435" i="7"/>
  <c r="H435" i="7"/>
  <c r="AL638" i="7"/>
  <c r="L434" i="7"/>
  <c r="K434" i="7"/>
  <c r="I434" i="7"/>
  <c r="H434" i="7"/>
  <c r="AL637" i="7"/>
  <c r="L433" i="7"/>
  <c r="K433" i="7"/>
  <c r="I433" i="7"/>
  <c r="H433" i="7"/>
  <c r="AL636" i="7"/>
  <c r="L432" i="7"/>
  <c r="K432" i="7"/>
  <c r="I432" i="7"/>
  <c r="H432" i="7"/>
  <c r="AL635" i="7"/>
  <c r="L431" i="7"/>
  <c r="K431" i="7"/>
  <c r="I431" i="7"/>
  <c r="H431" i="7"/>
  <c r="AL634" i="7"/>
  <c r="L430" i="7"/>
  <c r="K430" i="7"/>
  <c r="I430" i="7"/>
  <c r="H430" i="7"/>
  <c r="AL633" i="7"/>
  <c r="L429" i="7"/>
  <c r="K429" i="7"/>
  <c r="I429" i="7"/>
  <c r="H429" i="7"/>
  <c r="AL632" i="7"/>
  <c r="Q428" i="7"/>
  <c r="L428" i="7"/>
  <c r="K428" i="7"/>
  <c r="AH428" i="7" s="1"/>
  <c r="I428" i="7"/>
  <c r="H428" i="7"/>
  <c r="AL631" i="7"/>
  <c r="L427" i="7"/>
  <c r="K427" i="7"/>
  <c r="I427" i="7"/>
  <c r="H427" i="7"/>
  <c r="AL630" i="7"/>
  <c r="L426" i="7"/>
  <c r="K426" i="7"/>
  <c r="I426" i="7"/>
  <c r="H426" i="7"/>
  <c r="AL629" i="7"/>
  <c r="L425" i="7"/>
  <c r="K425" i="7"/>
  <c r="I425" i="7"/>
  <c r="H425" i="7"/>
  <c r="AL628" i="7"/>
  <c r="L424" i="7"/>
  <c r="K424" i="7"/>
  <c r="I424" i="7"/>
  <c r="H424" i="7"/>
  <c r="AL627" i="7"/>
  <c r="L423" i="7"/>
  <c r="K423" i="7"/>
  <c r="I423" i="7"/>
  <c r="H423" i="7"/>
  <c r="AL626" i="7"/>
  <c r="L422" i="7"/>
  <c r="K422" i="7"/>
  <c r="I422" i="7"/>
  <c r="H422" i="7"/>
  <c r="AL625" i="7"/>
  <c r="L421" i="7"/>
  <c r="K421" i="7"/>
  <c r="I421" i="7"/>
  <c r="H421" i="7"/>
  <c r="AL624" i="7"/>
  <c r="L420" i="7"/>
  <c r="K420" i="7"/>
  <c r="I420" i="7"/>
  <c r="H420" i="7"/>
  <c r="AL623" i="7"/>
  <c r="L419" i="7"/>
  <c r="K419" i="7"/>
  <c r="I419" i="7"/>
  <c r="H419" i="7"/>
  <c r="AL622" i="7"/>
  <c r="L418" i="7"/>
  <c r="K418" i="7"/>
  <c r="I418" i="7"/>
  <c r="H418" i="7"/>
  <c r="AL621" i="7"/>
  <c r="L417" i="7"/>
  <c r="AJ417" i="7" s="1"/>
  <c r="K417" i="7"/>
  <c r="I417" i="7"/>
  <c r="H417" i="7"/>
  <c r="AL620" i="7"/>
  <c r="L416" i="7"/>
  <c r="K416" i="7"/>
  <c r="I416" i="7"/>
  <c r="H416" i="7"/>
  <c r="J416" i="7" s="1"/>
  <c r="AL619" i="7"/>
  <c r="L415" i="7"/>
  <c r="K415" i="7"/>
  <c r="I415" i="7"/>
  <c r="H415" i="7"/>
  <c r="AL618" i="7"/>
  <c r="L414" i="7"/>
  <c r="K414" i="7"/>
  <c r="AF414" i="7" s="1"/>
  <c r="I414" i="7"/>
  <c r="H414" i="7"/>
  <c r="AL617" i="7"/>
  <c r="L413" i="7"/>
  <c r="K413" i="7"/>
  <c r="I413" i="7"/>
  <c r="H413" i="7"/>
  <c r="AL616" i="7"/>
  <c r="L412" i="7"/>
  <c r="K412" i="7"/>
  <c r="I412" i="7"/>
  <c r="H412" i="7"/>
  <c r="AL615" i="7"/>
  <c r="L411" i="7"/>
  <c r="K411" i="7"/>
  <c r="I411" i="7"/>
  <c r="H411" i="7"/>
  <c r="AL614" i="7"/>
  <c r="L410" i="7"/>
  <c r="K410" i="7"/>
  <c r="W410" i="7" s="1"/>
  <c r="I410" i="7"/>
  <c r="H410" i="7"/>
  <c r="AL613" i="7"/>
  <c r="L409" i="7"/>
  <c r="K409" i="7"/>
  <c r="I409" i="7"/>
  <c r="H409" i="7"/>
  <c r="AL612" i="7"/>
  <c r="L408" i="7"/>
  <c r="K408" i="7"/>
  <c r="I408" i="7"/>
  <c r="H408" i="7"/>
  <c r="AL611" i="7"/>
  <c r="L407" i="7"/>
  <c r="K407" i="7"/>
  <c r="I407" i="7"/>
  <c r="H407" i="7"/>
  <c r="AL610" i="7"/>
  <c r="L406" i="7"/>
  <c r="K406" i="7"/>
  <c r="I406" i="7"/>
  <c r="H406" i="7"/>
  <c r="AL609" i="7"/>
  <c r="L405" i="7"/>
  <c r="K405" i="7"/>
  <c r="I405" i="7"/>
  <c r="H405" i="7"/>
  <c r="AL608" i="7"/>
  <c r="L404" i="7"/>
  <c r="K404" i="7"/>
  <c r="I404" i="7"/>
  <c r="H404" i="7"/>
  <c r="AL607" i="7"/>
  <c r="L403" i="7"/>
  <c r="K403" i="7"/>
  <c r="I403" i="7"/>
  <c r="H403" i="7"/>
  <c r="AL606" i="7"/>
  <c r="L402" i="7"/>
  <c r="K402" i="7"/>
  <c r="I402" i="7"/>
  <c r="H402" i="7"/>
  <c r="AL605" i="7"/>
  <c r="L401" i="7"/>
  <c r="K401" i="7"/>
  <c r="I401" i="7"/>
  <c r="H401" i="7"/>
  <c r="AL604" i="7"/>
  <c r="L400" i="7"/>
  <c r="K400" i="7"/>
  <c r="AG400" i="7" s="1"/>
  <c r="I400" i="7"/>
  <c r="H400" i="7"/>
  <c r="AL603" i="7"/>
  <c r="L399" i="7"/>
  <c r="K399" i="7"/>
  <c r="I399" i="7"/>
  <c r="H399" i="7"/>
  <c r="AL602" i="7"/>
  <c r="L398" i="7"/>
  <c r="K398" i="7"/>
  <c r="I398" i="7"/>
  <c r="H398" i="7"/>
  <c r="J398" i="7" s="1"/>
  <c r="AL601" i="7"/>
  <c r="L397" i="7"/>
  <c r="K397" i="7"/>
  <c r="I397" i="7"/>
  <c r="H397" i="7"/>
  <c r="AL600" i="7"/>
  <c r="L396" i="7"/>
  <c r="K396" i="7"/>
  <c r="Q396" i="7" s="1"/>
  <c r="I396" i="7"/>
  <c r="H396" i="7"/>
  <c r="J396" i="7" s="1"/>
  <c r="AL599" i="7"/>
  <c r="L395" i="7"/>
  <c r="K395" i="7"/>
  <c r="I395" i="7"/>
  <c r="H395" i="7"/>
  <c r="AL598" i="7"/>
  <c r="L394" i="7"/>
  <c r="K394" i="7"/>
  <c r="I394" i="7"/>
  <c r="H394" i="7"/>
  <c r="AL597" i="7"/>
  <c r="L393" i="7"/>
  <c r="K393" i="7"/>
  <c r="I393" i="7"/>
  <c r="H393" i="7"/>
  <c r="AL596" i="7"/>
  <c r="L392" i="7"/>
  <c r="K392" i="7"/>
  <c r="I392" i="7"/>
  <c r="H392" i="7"/>
  <c r="AL595" i="7"/>
  <c r="L391" i="7"/>
  <c r="K391" i="7"/>
  <c r="N391" i="7" s="1"/>
  <c r="I391" i="7"/>
  <c r="H391" i="7"/>
  <c r="AL594" i="7"/>
  <c r="L390" i="7"/>
  <c r="K390" i="7"/>
  <c r="I390" i="7"/>
  <c r="H390" i="7"/>
  <c r="AL593" i="7"/>
  <c r="L389" i="7"/>
  <c r="K389" i="7"/>
  <c r="I389" i="7"/>
  <c r="H389" i="7"/>
  <c r="AL592" i="7"/>
  <c r="L355" i="7"/>
  <c r="K355" i="7"/>
  <c r="I355" i="7"/>
  <c r="H355" i="7"/>
  <c r="AL591" i="7"/>
  <c r="L345" i="7"/>
  <c r="K345" i="7"/>
  <c r="M345" i="7" s="1"/>
  <c r="I345" i="7"/>
  <c r="H345" i="7"/>
  <c r="AL590" i="7"/>
  <c r="L331" i="7"/>
  <c r="K331" i="7"/>
  <c r="I331" i="7"/>
  <c r="H331" i="7"/>
  <c r="AL589" i="7"/>
  <c r="L317" i="7"/>
  <c r="K317" i="7"/>
  <c r="I317" i="7"/>
  <c r="H317" i="7"/>
  <c r="J317" i="7" s="1"/>
  <c r="AL588" i="7"/>
  <c r="L303" i="7"/>
  <c r="K303" i="7"/>
  <c r="I303" i="7"/>
  <c r="H303" i="7"/>
  <c r="AL587" i="7"/>
  <c r="L289" i="7"/>
  <c r="K289" i="7"/>
  <c r="I289" i="7"/>
  <c r="H289" i="7"/>
  <c r="AL586" i="7"/>
  <c r="L275" i="7"/>
  <c r="K275" i="7"/>
  <c r="I275" i="7"/>
  <c r="H275" i="7"/>
  <c r="AL585" i="7"/>
  <c r="L265" i="7"/>
  <c r="K265" i="7"/>
  <c r="I265" i="7"/>
  <c r="H265" i="7"/>
  <c r="J265" i="7" s="1"/>
  <c r="AL584" i="7"/>
  <c r="L255" i="7"/>
  <c r="K255" i="7"/>
  <c r="I255" i="7"/>
  <c r="H255" i="7"/>
  <c r="AL583" i="7"/>
  <c r="L234" i="7"/>
  <c r="K234" i="7"/>
  <c r="I234" i="7"/>
  <c r="H234" i="7"/>
  <c r="AL582" i="7"/>
  <c r="L220" i="7"/>
  <c r="K220" i="7"/>
  <c r="I220" i="7"/>
  <c r="H220" i="7"/>
  <c r="AL581" i="7"/>
  <c r="L206" i="7"/>
  <c r="K206" i="7"/>
  <c r="I206" i="7"/>
  <c r="H206" i="7"/>
  <c r="AL580" i="7"/>
  <c r="L191" i="7"/>
  <c r="M191" i="7" s="1"/>
  <c r="K191" i="7"/>
  <c r="I191" i="7"/>
  <c r="J191" i="7" s="1"/>
  <c r="H191" i="7"/>
  <c r="AL579" i="7"/>
  <c r="L172" i="7"/>
  <c r="K172" i="7"/>
  <c r="I172" i="7"/>
  <c r="H172" i="7"/>
  <c r="AL578" i="7"/>
  <c r="L71" i="7"/>
  <c r="K71" i="7"/>
  <c r="I71" i="7"/>
  <c r="H71" i="7"/>
  <c r="AL577" i="7"/>
  <c r="L57" i="7"/>
  <c r="K57" i="7"/>
  <c r="I57" i="7"/>
  <c r="H57" i="7"/>
  <c r="AL576" i="7"/>
  <c r="L43" i="7"/>
  <c r="K43" i="7"/>
  <c r="I43" i="7"/>
  <c r="H43" i="7"/>
  <c r="AL575" i="7"/>
  <c r="L354" i="7"/>
  <c r="K354" i="7"/>
  <c r="AB354" i="7" s="1"/>
  <c r="I354" i="7"/>
  <c r="H354" i="7"/>
  <c r="AL574" i="7"/>
  <c r="L344" i="7"/>
  <c r="K344" i="7"/>
  <c r="X344" i="7" s="1"/>
  <c r="I344" i="7"/>
  <c r="H344" i="7"/>
  <c r="AL573" i="7"/>
  <c r="L330" i="7"/>
  <c r="K330" i="7"/>
  <c r="I330" i="7"/>
  <c r="H330" i="7"/>
  <c r="AL572" i="7"/>
  <c r="L316" i="7"/>
  <c r="K316" i="7"/>
  <c r="Y316" i="7" s="1"/>
  <c r="I316" i="7"/>
  <c r="H316" i="7"/>
  <c r="AL571" i="7"/>
  <c r="L302" i="7"/>
  <c r="K302" i="7"/>
  <c r="I302" i="7"/>
  <c r="H302" i="7"/>
  <c r="AL570" i="7"/>
  <c r="L288" i="7"/>
  <c r="K288" i="7"/>
  <c r="I288" i="7"/>
  <c r="H288" i="7"/>
  <c r="AL569" i="7"/>
  <c r="L274" i="7"/>
  <c r="K274" i="7"/>
  <c r="I274" i="7"/>
  <c r="H274" i="7"/>
  <c r="AL568" i="7"/>
  <c r="L264" i="7"/>
  <c r="K264" i="7"/>
  <c r="I264" i="7"/>
  <c r="H264" i="7"/>
  <c r="AL567" i="7"/>
  <c r="L254" i="7"/>
  <c r="K254" i="7"/>
  <c r="I254" i="7"/>
  <c r="H254" i="7"/>
  <c r="AL566" i="7"/>
  <c r="L233" i="7"/>
  <c r="K233" i="7"/>
  <c r="P233" i="7" s="1"/>
  <c r="I233" i="7"/>
  <c r="H233" i="7"/>
  <c r="AL565" i="7"/>
  <c r="L219" i="7"/>
  <c r="K219" i="7"/>
  <c r="I219" i="7"/>
  <c r="H219" i="7"/>
  <c r="AL564" i="7"/>
  <c r="L205" i="7"/>
  <c r="AB205" i="7" s="1"/>
  <c r="K205" i="7"/>
  <c r="I205" i="7"/>
  <c r="H205" i="7"/>
  <c r="AL563" i="7"/>
  <c r="L190" i="7"/>
  <c r="K190" i="7"/>
  <c r="I190" i="7"/>
  <c r="H190" i="7"/>
  <c r="AL562" i="7"/>
  <c r="L171" i="7"/>
  <c r="K171" i="7"/>
  <c r="I171" i="7"/>
  <c r="H171" i="7"/>
  <c r="AL561" i="7"/>
  <c r="L70" i="7"/>
  <c r="K70" i="7"/>
  <c r="I70" i="7"/>
  <c r="H70" i="7"/>
  <c r="AL560" i="7"/>
  <c r="L56" i="7"/>
  <c r="K56" i="7"/>
  <c r="I56" i="7"/>
  <c r="H56" i="7"/>
  <c r="AL559" i="7"/>
  <c r="L42" i="7"/>
  <c r="Y42" i="7" s="1"/>
  <c r="K42" i="7"/>
  <c r="I42" i="7"/>
  <c r="H42" i="7"/>
  <c r="AL558" i="7"/>
  <c r="L353" i="7"/>
  <c r="K353" i="7"/>
  <c r="I353" i="7"/>
  <c r="H353" i="7"/>
  <c r="AL557" i="7"/>
  <c r="L343" i="7"/>
  <c r="K343" i="7"/>
  <c r="I343" i="7"/>
  <c r="H343" i="7"/>
  <c r="AL556" i="7"/>
  <c r="L329" i="7"/>
  <c r="K329" i="7"/>
  <c r="I329" i="7"/>
  <c r="H329" i="7"/>
  <c r="AL555" i="7"/>
  <c r="L315" i="7"/>
  <c r="K315" i="7"/>
  <c r="I315" i="7"/>
  <c r="H315" i="7"/>
  <c r="AL554" i="7"/>
  <c r="L301" i="7"/>
  <c r="K301" i="7"/>
  <c r="I301" i="7"/>
  <c r="H301" i="7"/>
  <c r="AL553" i="7"/>
  <c r="L287" i="7"/>
  <c r="K287" i="7"/>
  <c r="AH287" i="7" s="1"/>
  <c r="I287" i="7"/>
  <c r="H287" i="7"/>
  <c r="AL552" i="7"/>
  <c r="L273" i="7"/>
  <c r="K273" i="7"/>
  <c r="I273" i="7"/>
  <c r="H273" i="7"/>
  <c r="AL551" i="7"/>
  <c r="L263" i="7"/>
  <c r="K263" i="7"/>
  <c r="I263" i="7"/>
  <c r="H263" i="7"/>
  <c r="AL550" i="7"/>
  <c r="L253" i="7"/>
  <c r="K253" i="7"/>
  <c r="I253" i="7"/>
  <c r="H253" i="7"/>
  <c r="AL549" i="7"/>
  <c r="L232" i="7"/>
  <c r="K232" i="7"/>
  <c r="I232" i="7"/>
  <c r="H232" i="7"/>
  <c r="AL548" i="7"/>
  <c r="L218" i="7"/>
  <c r="K218" i="7"/>
  <c r="I218" i="7"/>
  <c r="J218" i="7" s="1"/>
  <c r="H218" i="7"/>
  <c r="AL547" i="7"/>
  <c r="L204" i="7"/>
  <c r="K204" i="7"/>
  <c r="I204" i="7"/>
  <c r="H204" i="7"/>
  <c r="AL546" i="7"/>
  <c r="L189" i="7"/>
  <c r="K189" i="7"/>
  <c r="I189" i="7"/>
  <c r="H189" i="7"/>
  <c r="AL545" i="7"/>
  <c r="L170" i="7"/>
  <c r="K170" i="7"/>
  <c r="O170" i="7" s="1"/>
  <c r="I170" i="7"/>
  <c r="H170" i="7"/>
  <c r="AL544" i="7"/>
  <c r="L69" i="7"/>
  <c r="K69" i="7"/>
  <c r="I69" i="7"/>
  <c r="H69" i="7"/>
  <c r="AL543" i="7"/>
  <c r="L55" i="7"/>
  <c r="K55" i="7"/>
  <c r="I55" i="7"/>
  <c r="H55" i="7"/>
  <c r="AL542" i="7"/>
  <c r="L41" i="7"/>
  <c r="K41" i="7"/>
  <c r="I41" i="7"/>
  <c r="H41" i="7"/>
  <c r="AL541" i="7"/>
  <c r="L352" i="7"/>
  <c r="K352" i="7"/>
  <c r="I352" i="7"/>
  <c r="H352" i="7"/>
  <c r="AL540" i="7"/>
  <c r="L342" i="7"/>
  <c r="K342" i="7"/>
  <c r="I342" i="7"/>
  <c r="H342" i="7"/>
  <c r="AL539" i="7"/>
  <c r="L328" i="7"/>
  <c r="K328" i="7"/>
  <c r="I328" i="7"/>
  <c r="H328" i="7"/>
  <c r="AL538" i="7"/>
  <c r="L314" i="7"/>
  <c r="K314" i="7"/>
  <c r="I314" i="7"/>
  <c r="H314" i="7"/>
  <c r="AL537" i="7"/>
  <c r="L300" i="7"/>
  <c r="K300" i="7"/>
  <c r="I300" i="7"/>
  <c r="H300" i="7"/>
  <c r="AL536" i="7"/>
  <c r="L286" i="7"/>
  <c r="K286" i="7"/>
  <c r="I286" i="7"/>
  <c r="H286" i="7"/>
  <c r="AL535" i="7"/>
  <c r="L272" i="7"/>
  <c r="K272" i="7"/>
  <c r="I272" i="7"/>
  <c r="H272" i="7"/>
  <c r="AL534" i="7"/>
  <c r="L262" i="7"/>
  <c r="K262" i="7"/>
  <c r="I262" i="7"/>
  <c r="H262" i="7"/>
  <c r="AL533" i="7"/>
  <c r="L252" i="7"/>
  <c r="K252" i="7"/>
  <c r="I252" i="7"/>
  <c r="H252" i="7"/>
  <c r="AL532" i="7"/>
  <c r="L231" i="7"/>
  <c r="K231" i="7"/>
  <c r="I231" i="7"/>
  <c r="H231" i="7"/>
  <c r="AL531" i="7"/>
  <c r="L217" i="7"/>
  <c r="K217" i="7"/>
  <c r="I217" i="7"/>
  <c r="H217" i="7"/>
  <c r="AL530" i="7"/>
  <c r="L203" i="7"/>
  <c r="S203" i="7" s="1"/>
  <c r="K203" i="7"/>
  <c r="I203" i="7"/>
  <c r="H203" i="7"/>
  <c r="AL529" i="7"/>
  <c r="L188" i="7"/>
  <c r="K188" i="7"/>
  <c r="I188" i="7"/>
  <c r="H188" i="7"/>
  <c r="AL528" i="7"/>
  <c r="L169" i="7"/>
  <c r="Y169" i="7" s="1"/>
  <c r="K169" i="7"/>
  <c r="I169" i="7"/>
  <c r="H169" i="7"/>
  <c r="AL527" i="7"/>
  <c r="L68" i="7"/>
  <c r="K68" i="7"/>
  <c r="I68" i="7"/>
  <c r="H68" i="7"/>
  <c r="AL526" i="7"/>
  <c r="L54" i="7"/>
  <c r="K54" i="7"/>
  <c r="I54" i="7"/>
  <c r="H54" i="7"/>
  <c r="AL525" i="7"/>
  <c r="L40" i="7"/>
  <c r="K40" i="7"/>
  <c r="I40" i="7"/>
  <c r="H40" i="7"/>
  <c r="AL524" i="7"/>
  <c r="L327" i="7"/>
  <c r="K327" i="7"/>
  <c r="I327" i="7"/>
  <c r="H327" i="7"/>
  <c r="AL523" i="7"/>
  <c r="L313" i="7"/>
  <c r="K313" i="7"/>
  <c r="AE313" i="7" s="1"/>
  <c r="I313" i="7"/>
  <c r="H313" i="7"/>
  <c r="AL522" i="7"/>
  <c r="L299" i="7"/>
  <c r="K299" i="7"/>
  <c r="I299" i="7"/>
  <c r="H299" i="7"/>
  <c r="AL521" i="7"/>
  <c r="L285" i="7"/>
  <c r="K285" i="7"/>
  <c r="I285" i="7"/>
  <c r="H285" i="7"/>
  <c r="AL520" i="7"/>
  <c r="L271" i="7"/>
  <c r="K271" i="7"/>
  <c r="I271" i="7"/>
  <c r="H271" i="7"/>
  <c r="AL519" i="7"/>
  <c r="L261" i="7"/>
  <c r="K261" i="7"/>
  <c r="I261" i="7"/>
  <c r="H261" i="7"/>
  <c r="J261" i="7" s="1"/>
  <c r="AL518" i="7"/>
  <c r="L251" i="7"/>
  <c r="AD251" i="7" s="1"/>
  <c r="K251" i="7"/>
  <c r="I251" i="7"/>
  <c r="H251" i="7"/>
  <c r="AL517" i="7"/>
  <c r="L230" i="7"/>
  <c r="K230" i="7"/>
  <c r="I230" i="7"/>
  <c r="H230" i="7"/>
  <c r="AL516" i="7"/>
  <c r="L216" i="7"/>
  <c r="K216" i="7"/>
  <c r="I216" i="7"/>
  <c r="H216" i="7"/>
  <c r="AL515" i="7"/>
  <c r="L202" i="7"/>
  <c r="K202" i="7"/>
  <c r="I202" i="7"/>
  <c r="H202" i="7"/>
  <c r="J202" i="7" s="1"/>
  <c r="AL514" i="7"/>
  <c r="L187" i="7"/>
  <c r="AF187" i="7" s="1"/>
  <c r="K187" i="7"/>
  <c r="I187" i="7"/>
  <c r="H187" i="7"/>
  <c r="AL513" i="7"/>
  <c r="L168" i="7"/>
  <c r="AG168" i="7" s="1"/>
  <c r="K168" i="7"/>
  <c r="I168" i="7"/>
  <c r="H168" i="7"/>
  <c r="AL512" i="7"/>
  <c r="L67" i="7"/>
  <c r="K67" i="7"/>
  <c r="Q67" i="7" s="1"/>
  <c r="I67" i="7"/>
  <c r="H67" i="7"/>
  <c r="AL511" i="7"/>
  <c r="L53" i="7"/>
  <c r="K53" i="7"/>
  <c r="I53" i="7"/>
  <c r="H53" i="7"/>
  <c r="AL510" i="7"/>
  <c r="L39" i="7"/>
  <c r="K39" i="7"/>
  <c r="I39" i="7"/>
  <c r="H39" i="7"/>
  <c r="AL509" i="7"/>
  <c r="L326" i="7"/>
  <c r="K326" i="7"/>
  <c r="I326" i="7"/>
  <c r="H326" i="7"/>
  <c r="AL508" i="7"/>
  <c r="L312" i="7"/>
  <c r="K312" i="7"/>
  <c r="I312" i="7"/>
  <c r="H312" i="7"/>
  <c r="AL507" i="7"/>
  <c r="L298" i="7"/>
  <c r="K298" i="7"/>
  <c r="I298" i="7"/>
  <c r="H298" i="7"/>
  <c r="AL506" i="7"/>
  <c r="L284" i="7"/>
  <c r="K284" i="7"/>
  <c r="I284" i="7"/>
  <c r="H284" i="7"/>
  <c r="AL505" i="7"/>
  <c r="L270" i="7"/>
  <c r="K270" i="7"/>
  <c r="I270" i="7"/>
  <c r="H270" i="7"/>
  <c r="AL504" i="7"/>
  <c r="L260" i="7"/>
  <c r="K260" i="7"/>
  <c r="I260" i="7"/>
  <c r="H260" i="7"/>
  <c r="AL503" i="7"/>
  <c r="L250" i="7"/>
  <c r="AE250" i="7" s="1"/>
  <c r="K250" i="7"/>
  <c r="I250" i="7"/>
  <c r="H250" i="7"/>
  <c r="AL502" i="7"/>
  <c r="L229" i="7"/>
  <c r="K229" i="7"/>
  <c r="AE229" i="7" s="1"/>
  <c r="I229" i="7"/>
  <c r="H229" i="7"/>
  <c r="AL501" i="7"/>
  <c r="L215" i="7"/>
  <c r="K215" i="7"/>
  <c r="I215" i="7"/>
  <c r="H215" i="7"/>
  <c r="AL500" i="7"/>
  <c r="L201" i="7"/>
  <c r="K201" i="7"/>
  <c r="I201" i="7"/>
  <c r="H201" i="7"/>
  <c r="AL499" i="7"/>
  <c r="L186" i="7"/>
  <c r="K186" i="7"/>
  <c r="I186" i="7"/>
  <c r="H186" i="7"/>
  <c r="AL498" i="7"/>
  <c r="L167" i="7"/>
  <c r="K167" i="7"/>
  <c r="I167" i="7"/>
  <c r="H167" i="7"/>
  <c r="J167" i="7" s="1"/>
  <c r="AL497" i="7"/>
  <c r="L66" i="7"/>
  <c r="K66" i="7"/>
  <c r="I66" i="7"/>
  <c r="H66" i="7"/>
  <c r="AL496" i="7"/>
  <c r="L52" i="7"/>
  <c r="K52" i="7"/>
  <c r="I52" i="7"/>
  <c r="H52" i="7"/>
  <c r="AL495" i="7"/>
  <c r="L38" i="7"/>
  <c r="K38" i="7"/>
  <c r="I38" i="7"/>
  <c r="H38" i="7"/>
  <c r="AL494" i="7"/>
  <c r="L325" i="7"/>
  <c r="K325" i="7"/>
  <c r="I325" i="7"/>
  <c r="H325" i="7"/>
  <c r="AL493" i="7"/>
  <c r="L311" i="7"/>
  <c r="K311" i="7"/>
  <c r="I311" i="7"/>
  <c r="H311" i="7"/>
  <c r="AL492" i="7"/>
  <c r="L297" i="7"/>
  <c r="K297" i="7"/>
  <c r="AH297" i="7" s="1"/>
  <c r="I297" i="7"/>
  <c r="H297" i="7"/>
  <c r="AL491" i="7"/>
  <c r="L283" i="7"/>
  <c r="K283" i="7"/>
  <c r="I283" i="7"/>
  <c r="H283" i="7"/>
  <c r="AL490" i="7"/>
  <c r="L269" i="7"/>
  <c r="K269" i="7"/>
  <c r="I269" i="7"/>
  <c r="H269" i="7"/>
  <c r="AL489" i="7"/>
  <c r="L259" i="7"/>
  <c r="K259" i="7"/>
  <c r="I259" i="7"/>
  <c r="H259" i="7"/>
  <c r="AL488" i="7"/>
  <c r="L249" i="7"/>
  <c r="K249" i="7"/>
  <c r="I249" i="7"/>
  <c r="H249" i="7"/>
  <c r="AL487" i="7"/>
  <c r="L228" i="7"/>
  <c r="K228" i="7"/>
  <c r="AE228" i="7" s="1"/>
  <c r="I228" i="7"/>
  <c r="H228" i="7"/>
  <c r="J228" i="7" s="1"/>
  <c r="AL486" i="7"/>
  <c r="L214" i="7"/>
  <c r="K214" i="7"/>
  <c r="I214" i="7"/>
  <c r="H214" i="7"/>
  <c r="AL485" i="7"/>
  <c r="L200" i="7"/>
  <c r="K200" i="7"/>
  <c r="I200" i="7"/>
  <c r="H200" i="7"/>
  <c r="AL484" i="7"/>
  <c r="L185" i="7"/>
  <c r="K185" i="7"/>
  <c r="I185" i="7"/>
  <c r="H185" i="7"/>
  <c r="AL483" i="7"/>
  <c r="S166" i="7"/>
  <c r="L166" i="7"/>
  <c r="K166" i="7"/>
  <c r="AI166" i="7" s="1"/>
  <c r="I166" i="7"/>
  <c r="H166" i="7"/>
  <c r="AL482" i="7"/>
  <c r="L65" i="7"/>
  <c r="K65" i="7"/>
  <c r="I65" i="7"/>
  <c r="H65" i="7"/>
  <c r="AL481" i="7"/>
  <c r="L51" i="7"/>
  <c r="K51" i="7"/>
  <c r="I51" i="7"/>
  <c r="H51" i="7"/>
  <c r="AL480" i="7"/>
  <c r="L37" i="7"/>
  <c r="K37" i="7"/>
  <c r="I37" i="7"/>
  <c r="H37" i="7"/>
  <c r="AL479" i="7"/>
  <c r="L324" i="7"/>
  <c r="K324" i="7"/>
  <c r="I324" i="7"/>
  <c r="H324" i="7"/>
  <c r="AL478" i="7"/>
  <c r="L310" i="7"/>
  <c r="K310" i="7"/>
  <c r="I310" i="7"/>
  <c r="H310" i="7"/>
  <c r="AL477" i="7"/>
  <c r="L296" i="7"/>
  <c r="K296" i="7"/>
  <c r="I296" i="7"/>
  <c r="H296" i="7"/>
  <c r="AL476" i="7"/>
  <c r="L282" i="7"/>
  <c r="K282" i="7"/>
  <c r="I282" i="7"/>
  <c r="H282" i="7"/>
  <c r="AL475" i="7"/>
  <c r="L268" i="7"/>
  <c r="K268" i="7"/>
  <c r="P268" i="7" s="1"/>
  <c r="I268" i="7"/>
  <c r="H268" i="7"/>
  <c r="AL474" i="7"/>
  <c r="L258" i="7"/>
  <c r="K258" i="7"/>
  <c r="I258" i="7"/>
  <c r="H258" i="7"/>
  <c r="AL473" i="7"/>
  <c r="L248" i="7"/>
  <c r="K248" i="7"/>
  <c r="I248" i="7"/>
  <c r="H248" i="7"/>
  <c r="AL472" i="7"/>
  <c r="O227" i="7"/>
  <c r="L227" i="7"/>
  <c r="K227" i="7"/>
  <c r="AF227" i="7" s="1"/>
  <c r="I227" i="7"/>
  <c r="H227" i="7"/>
  <c r="AL471" i="7"/>
  <c r="L213" i="7"/>
  <c r="K213" i="7"/>
  <c r="I213" i="7"/>
  <c r="H213" i="7"/>
  <c r="AL470" i="7"/>
  <c r="L199" i="7"/>
  <c r="K199" i="7"/>
  <c r="I199" i="7"/>
  <c r="H199" i="7"/>
  <c r="AL469" i="7"/>
  <c r="L184" i="7"/>
  <c r="K184" i="7"/>
  <c r="I184" i="7"/>
  <c r="H184" i="7"/>
  <c r="AL468" i="7"/>
  <c r="L165" i="7"/>
  <c r="K165" i="7"/>
  <c r="I165" i="7"/>
  <c r="H165" i="7"/>
  <c r="AL467" i="7"/>
  <c r="L64" i="7"/>
  <c r="K64" i="7"/>
  <c r="I64" i="7"/>
  <c r="H64" i="7"/>
  <c r="AL466" i="7"/>
  <c r="L50" i="7"/>
  <c r="K50" i="7"/>
  <c r="I50" i="7"/>
  <c r="H50" i="7"/>
  <c r="AL465" i="7"/>
  <c r="X36" i="7"/>
  <c r="L36" i="7"/>
  <c r="K36" i="7"/>
  <c r="Y36" i="7" s="1"/>
  <c r="I36" i="7"/>
  <c r="H36" i="7"/>
  <c r="J36" i="7" s="1"/>
  <c r="AL464" i="7"/>
  <c r="L164" i="7"/>
  <c r="K164" i="7"/>
  <c r="I164" i="7"/>
  <c r="H164" i="7"/>
  <c r="AL463" i="7"/>
  <c r="L163" i="7"/>
  <c r="K163" i="7"/>
  <c r="V163" i="7" s="1"/>
  <c r="I163" i="7"/>
  <c r="H163" i="7"/>
  <c r="AL462" i="7"/>
  <c r="L162" i="7"/>
  <c r="K162" i="7"/>
  <c r="I162" i="7"/>
  <c r="H162" i="7"/>
  <c r="AL461" i="7"/>
  <c r="L161" i="7"/>
  <c r="K161" i="7"/>
  <c r="AJ161" i="7" s="1"/>
  <c r="I161" i="7"/>
  <c r="H161" i="7"/>
  <c r="AL460" i="7"/>
  <c r="L160" i="7"/>
  <c r="K160" i="7"/>
  <c r="I160" i="7"/>
  <c r="H160" i="7"/>
  <c r="AL459" i="7"/>
  <c r="L159" i="7"/>
  <c r="AC159" i="7" s="1"/>
  <c r="K159" i="7"/>
  <c r="I159" i="7"/>
  <c r="H159" i="7"/>
  <c r="AL458" i="7"/>
  <c r="L158" i="7"/>
  <c r="K158" i="7"/>
  <c r="I158" i="7"/>
  <c r="H158" i="7"/>
  <c r="AL457" i="7"/>
  <c r="L157" i="7"/>
  <c r="K157" i="7"/>
  <c r="I157" i="7"/>
  <c r="H157" i="7"/>
  <c r="AL456" i="7"/>
  <c r="L156" i="7"/>
  <c r="K156" i="7"/>
  <c r="I156" i="7"/>
  <c r="H156" i="7"/>
  <c r="J156" i="7" s="1"/>
  <c r="AL455" i="7"/>
  <c r="L155" i="7"/>
  <c r="K155" i="7"/>
  <c r="I155" i="7"/>
  <c r="H155" i="7"/>
  <c r="AL454" i="7"/>
  <c r="L154" i="7"/>
  <c r="K154" i="7"/>
  <c r="Z154" i="7" s="1"/>
  <c r="I154" i="7"/>
  <c r="H154" i="7"/>
  <c r="AL453" i="7"/>
  <c r="L153" i="7"/>
  <c r="K153" i="7"/>
  <c r="I153" i="7"/>
  <c r="H153" i="7"/>
  <c r="AL452" i="7"/>
  <c r="L152" i="7"/>
  <c r="K152" i="7"/>
  <c r="I152" i="7"/>
  <c r="H152" i="7"/>
  <c r="J152" i="7" s="1"/>
  <c r="AL451" i="7"/>
  <c r="L151" i="7"/>
  <c r="K151" i="7"/>
  <c r="I151" i="7"/>
  <c r="H151" i="7"/>
  <c r="AL450" i="7"/>
  <c r="L150" i="7"/>
  <c r="K150" i="7"/>
  <c r="I150" i="7"/>
  <c r="H150" i="7"/>
  <c r="AL449" i="7"/>
  <c r="L149" i="7"/>
  <c r="K149" i="7"/>
  <c r="I149" i="7"/>
  <c r="H149" i="7"/>
  <c r="AL448" i="7"/>
  <c r="L148" i="7"/>
  <c r="K148" i="7"/>
  <c r="I148" i="7"/>
  <c r="H148" i="7"/>
  <c r="AL447" i="7"/>
  <c r="L147" i="7"/>
  <c r="K147" i="7"/>
  <c r="I147" i="7"/>
  <c r="H147" i="7"/>
  <c r="AL446" i="7"/>
  <c r="L146" i="7"/>
  <c r="K146" i="7"/>
  <c r="I146" i="7"/>
  <c r="H146" i="7"/>
  <c r="AL445" i="7"/>
  <c r="L145" i="7"/>
  <c r="AD145" i="7" s="1"/>
  <c r="K145" i="7"/>
  <c r="I145" i="7"/>
  <c r="H145" i="7"/>
  <c r="AL444" i="7"/>
  <c r="L144" i="7"/>
  <c r="K144" i="7"/>
  <c r="AF144" i="7" s="1"/>
  <c r="I144" i="7"/>
  <c r="H144" i="7"/>
  <c r="AL443" i="7"/>
  <c r="L143" i="7"/>
  <c r="K143" i="7"/>
  <c r="I143" i="7"/>
  <c r="H143" i="7"/>
  <c r="AL442" i="7"/>
  <c r="L142" i="7"/>
  <c r="K142" i="7"/>
  <c r="I142" i="7"/>
  <c r="H142" i="7"/>
  <c r="AL441" i="7"/>
  <c r="L141" i="7"/>
  <c r="K141" i="7"/>
  <c r="I141" i="7"/>
  <c r="H141" i="7"/>
  <c r="J141" i="7" s="1"/>
  <c r="AL440" i="7"/>
  <c r="L140" i="7"/>
  <c r="K140" i="7"/>
  <c r="I140" i="7"/>
  <c r="H140" i="7"/>
  <c r="AL439" i="7"/>
  <c r="L139" i="7"/>
  <c r="K139" i="7"/>
  <c r="I139" i="7"/>
  <c r="H139" i="7"/>
  <c r="AL438" i="7"/>
  <c r="L138" i="7"/>
  <c r="K138" i="7"/>
  <c r="I138" i="7"/>
  <c r="H138" i="7"/>
  <c r="AL437" i="7"/>
  <c r="L137" i="7"/>
  <c r="K137" i="7"/>
  <c r="I137" i="7"/>
  <c r="H137" i="7"/>
  <c r="AL436" i="7"/>
  <c r="L136" i="7"/>
  <c r="K136" i="7"/>
  <c r="I136" i="7"/>
  <c r="H136" i="7"/>
  <c r="AL435" i="7"/>
  <c r="L135" i="7"/>
  <c r="K135" i="7"/>
  <c r="I135" i="7"/>
  <c r="H135" i="7"/>
  <c r="AL434" i="7"/>
  <c r="L134" i="7"/>
  <c r="AD134" i="7" s="1"/>
  <c r="K134" i="7"/>
  <c r="I134" i="7"/>
  <c r="H134" i="7"/>
  <c r="AL433" i="7"/>
  <c r="L133" i="7"/>
  <c r="K133" i="7"/>
  <c r="I133" i="7"/>
  <c r="H133" i="7"/>
  <c r="AL432" i="7"/>
  <c r="L132" i="7"/>
  <c r="K132" i="7"/>
  <c r="I132" i="7"/>
  <c r="H132" i="7"/>
  <c r="AL431" i="7"/>
  <c r="L131" i="7"/>
  <c r="K131" i="7"/>
  <c r="I131" i="7"/>
  <c r="H131" i="7"/>
  <c r="AL430" i="7"/>
  <c r="L130" i="7"/>
  <c r="K130" i="7"/>
  <c r="I130" i="7"/>
  <c r="H130" i="7"/>
  <c r="AL429" i="7"/>
  <c r="L129" i="7"/>
  <c r="K129" i="7"/>
  <c r="Y129" i="7" s="1"/>
  <c r="I129" i="7"/>
  <c r="H129" i="7"/>
  <c r="AL428" i="7"/>
  <c r="L128" i="7"/>
  <c r="K128" i="7"/>
  <c r="I128" i="7"/>
  <c r="H128" i="7"/>
  <c r="AL427" i="7"/>
  <c r="L127" i="7"/>
  <c r="K127" i="7"/>
  <c r="I127" i="7"/>
  <c r="H127" i="7"/>
  <c r="AL426" i="7"/>
  <c r="L126" i="7"/>
  <c r="K126" i="7"/>
  <c r="I126" i="7"/>
  <c r="H126" i="7"/>
  <c r="AL425" i="7"/>
  <c r="L125" i="7"/>
  <c r="K125" i="7"/>
  <c r="AC125" i="7" s="1"/>
  <c r="I125" i="7"/>
  <c r="H125" i="7"/>
  <c r="J125" i="7" s="1"/>
  <c r="AL424" i="7"/>
  <c r="L124" i="7"/>
  <c r="K124" i="7"/>
  <c r="Q124" i="7" s="1"/>
  <c r="I124" i="7"/>
  <c r="H124" i="7"/>
  <c r="AL423" i="7"/>
  <c r="L123" i="7"/>
  <c r="K123" i="7"/>
  <c r="I123" i="7"/>
  <c r="H123" i="7"/>
  <c r="AL422" i="7"/>
  <c r="L122" i="7"/>
  <c r="K122" i="7"/>
  <c r="I122" i="7"/>
  <c r="H122" i="7"/>
  <c r="AL421" i="7"/>
  <c r="L121" i="7"/>
  <c r="K121" i="7"/>
  <c r="Y121" i="7" s="1"/>
  <c r="I121" i="7"/>
  <c r="H121" i="7"/>
  <c r="AL420" i="7"/>
  <c r="L120" i="7"/>
  <c r="K120" i="7"/>
  <c r="I120" i="7"/>
  <c r="H120" i="7"/>
  <c r="AL419" i="7"/>
  <c r="L119" i="7"/>
  <c r="K119" i="7"/>
  <c r="I119" i="7"/>
  <c r="H119" i="7"/>
  <c r="AL418" i="7"/>
  <c r="L118" i="7"/>
  <c r="K118" i="7"/>
  <c r="I118" i="7"/>
  <c r="H118" i="7"/>
  <c r="AL417" i="7"/>
  <c r="L117" i="7"/>
  <c r="K117" i="7"/>
  <c r="Z117" i="7" s="1"/>
  <c r="I117" i="7"/>
  <c r="H117" i="7"/>
  <c r="AL416" i="7"/>
  <c r="L116" i="7"/>
  <c r="K116" i="7"/>
  <c r="I116" i="7"/>
  <c r="H116" i="7"/>
  <c r="AL415" i="7"/>
  <c r="L115" i="7"/>
  <c r="K115" i="7"/>
  <c r="AF115" i="7" s="1"/>
  <c r="I115" i="7"/>
  <c r="H115" i="7"/>
  <c r="AL414" i="7"/>
  <c r="L114" i="7"/>
  <c r="K114" i="7"/>
  <c r="I114" i="7"/>
  <c r="H114" i="7"/>
  <c r="AL413" i="7"/>
  <c r="L113" i="7"/>
  <c r="K113" i="7"/>
  <c r="Z113" i="7" s="1"/>
  <c r="I113" i="7"/>
  <c r="H113" i="7"/>
  <c r="AL412" i="7"/>
  <c r="L112" i="7"/>
  <c r="K112" i="7"/>
  <c r="I112" i="7"/>
  <c r="H112" i="7"/>
  <c r="AL411" i="7"/>
  <c r="L111" i="7"/>
  <c r="K111" i="7"/>
  <c r="I111" i="7"/>
  <c r="H111" i="7"/>
  <c r="AL410" i="7"/>
  <c r="L110" i="7"/>
  <c r="K110" i="7"/>
  <c r="I110" i="7"/>
  <c r="H110" i="7"/>
  <c r="AL409" i="7"/>
  <c r="L109" i="7"/>
  <c r="K109" i="7"/>
  <c r="AC109" i="7" s="1"/>
  <c r="I109" i="7"/>
  <c r="H109" i="7"/>
  <c r="AL408" i="7"/>
  <c r="L108" i="7"/>
  <c r="K108" i="7"/>
  <c r="I108" i="7"/>
  <c r="H108" i="7"/>
  <c r="AL407" i="7"/>
  <c r="L107" i="7"/>
  <c r="K107" i="7"/>
  <c r="I107" i="7"/>
  <c r="H107" i="7"/>
  <c r="AL406" i="7"/>
  <c r="L106" i="7"/>
  <c r="K106" i="7"/>
  <c r="AF106" i="7" s="1"/>
  <c r="I106" i="7"/>
  <c r="H106" i="7"/>
  <c r="AL405" i="7"/>
  <c r="L105" i="7"/>
  <c r="K105" i="7"/>
  <c r="I105" i="7"/>
  <c r="H105" i="7"/>
  <c r="AL404" i="7"/>
  <c r="L104" i="7"/>
  <c r="K104" i="7"/>
  <c r="I104" i="7"/>
  <c r="H104" i="7"/>
  <c r="AL403" i="7"/>
  <c r="L103" i="7"/>
  <c r="K103" i="7"/>
  <c r="I103" i="7"/>
  <c r="H103" i="7"/>
  <c r="AL402" i="7"/>
  <c r="L102" i="7"/>
  <c r="K102" i="7"/>
  <c r="N102" i="7" s="1"/>
  <c r="I102" i="7"/>
  <c r="H102" i="7"/>
  <c r="AL401" i="7"/>
  <c r="L101" i="7"/>
  <c r="K101" i="7"/>
  <c r="I101" i="7"/>
  <c r="H101" i="7"/>
  <c r="AL400" i="7"/>
  <c r="L100" i="7"/>
  <c r="K100" i="7"/>
  <c r="I100" i="7"/>
  <c r="H100" i="7"/>
  <c r="AL399" i="7"/>
  <c r="L99" i="7"/>
  <c r="K99" i="7"/>
  <c r="AA99" i="7" s="1"/>
  <c r="I99" i="7"/>
  <c r="H99" i="7"/>
  <c r="AL398" i="7"/>
  <c r="L98" i="7"/>
  <c r="K98" i="7"/>
  <c r="AE98" i="7" s="1"/>
  <c r="I98" i="7"/>
  <c r="H98" i="7"/>
  <c r="AL397" i="7"/>
  <c r="L641" i="7"/>
  <c r="K641" i="7"/>
  <c r="I641" i="7"/>
  <c r="H641" i="7"/>
  <c r="AL396" i="7"/>
  <c r="L640" i="7"/>
  <c r="K640" i="7"/>
  <c r="I640" i="7"/>
  <c r="H640" i="7"/>
  <c r="J640" i="7" s="1"/>
  <c r="AL395" i="7"/>
  <c r="L639" i="7"/>
  <c r="K639" i="7"/>
  <c r="I639" i="7"/>
  <c r="H639" i="7"/>
  <c r="AL394" i="7"/>
  <c r="L638" i="7"/>
  <c r="K638" i="7"/>
  <c r="AB638" i="7" s="1"/>
  <c r="I638" i="7"/>
  <c r="H638" i="7"/>
  <c r="AL393" i="7"/>
  <c r="L636" i="7"/>
  <c r="K636" i="7"/>
  <c r="I636" i="7"/>
  <c r="H636" i="7"/>
  <c r="AL392" i="7"/>
  <c r="L634" i="7"/>
  <c r="K634" i="7"/>
  <c r="I634" i="7"/>
  <c r="H634" i="7"/>
  <c r="AL391" i="7"/>
  <c r="L633" i="7"/>
  <c r="K633" i="7"/>
  <c r="I633" i="7"/>
  <c r="H633" i="7"/>
  <c r="AL390" i="7"/>
  <c r="L626" i="7"/>
  <c r="K626" i="7"/>
  <c r="I626" i="7"/>
  <c r="H626" i="7"/>
  <c r="AL389" i="7"/>
  <c r="L625" i="7"/>
  <c r="K625" i="7"/>
  <c r="I625" i="7"/>
  <c r="H625" i="7"/>
  <c r="AL388" i="7"/>
  <c r="L624" i="7"/>
  <c r="K624" i="7"/>
  <c r="I624" i="7"/>
  <c r="H624" i="7"/>
  <c r="AL387" i="7"/>
  <c r="L622" i="7"/>
  <c r="K622" i="7"/>
  <c r="I622" i="7"/>
  <c r="H622" i="7"/>
  <c r="AL386" i="7"/>
  <c r="L619" i="7"/>
  <c r="K619" i="7"/>
  <c r="I619" i="7"/>
  <c r="H619" i="7"/>
  <c r="AL385" i="7"/>
  <c r="L617" i="7"/>
  <c r="K617" i="7"/>
  <c r="I617" i="7"/>
  <c r="H617" i="7"/>
  <c r="AL384" i="7"/>
  <c r="L610" i="7"/>
  <c r="K610" i="7"/>
  <c r="I610" i="7"/>
  <c r="H610" i="7"/>
  <c r="J610" i="7" s="1"/>
  <c r="AL383" i="7"/>
  <c r="L609" i="7"/>
  <c r="K609" i="7"/>
  <c r="I609" i="7"/>
  <c r="H609" i="7"/>
  <c r="AL382" i="7"/>
  <c r="L608" i="7"/>
  <c r="K608" i="7"/>
  <c r="I608" i="7"/>
  <c r="H608" i="7"/>
  <c r="AL381" i="7"/>
  <c r="L542" i="7"/>
  <c r="K542" i="7"/>
  <c r="I542" i="7"/>
  <c r="H542" i="7"/>
  <c r="AL380" i="7"/>
  <c r="L540" i="7"/>
  <c r="K540" i="7"/>
  <c r="I540" i="7"/>
  <c r="H540" i="7"/>
  <c r="AL379" i="7"/>
  <c r="L538" i="7"/>
  <c r="K538" i="7"/>
  <c r="I538" i="7"/>
  <c r="H538" i="7"/>
  <c r="AL378" i="7"/>
  <c r="L536" i="7"/>
  <c r="K536" i="7"/>
  <c r="I536" i="7"/>
  <c r="H536" i="7"/>
  <c r="AL377" i="7"/>
  <c r="L535" i="7"/>
  <c r="K535" i="7"/>
  <c r="I535" i="7"/>
  <c r="H535" i="7"/>
  <c r="J535" i="7" s="1"/>
  <c r="AL376" i="7"/>
  <c r="L534" i="7"/>
  <c r="K534" i="7"/>
  <c r="I534" i="7"/>
  <c r="H534" i="7"/>
  <c r="AL375" i="7"/>
  <c r="L533" i="7"/>
  <c r="K533" i="7"/>
  <c r="I533" i="7"/>
  <c r="H533" i="7"/>
  <c r="AL374" i="7"/>
  <c r="L532" i="7"/>
  <c r="K532" i="7"/>
  <c r="AH532" i="7" s="1"/>
  <c r="I532" i="7"/>
  <c r="H532" i="7"/>
  <c r="AL373" i="7"/>
  <c r="L530" i="7"/>
  <c r="K530" i="7"/>
  <c r="I530" i="7"/>
  <c r="H530" i="7"/>
  <c r="AL372" i="7"/>
  <c r="L528" i="7"/>
  <c r="K528" i="7"/>
  <c r="I528" i="7"/>
  <c r="H528" i="7"/>
  <c r="AL371" i="7"/>
  <c r="L526" i="7"/>
  <c r="K526" i="7"/>
  <c r="I526" i="7"/>
  <c r="H526" i="7"/>
  <c r="AL370" i="7"/>
  <c r="L525" i="7"/>
  <c r="K525" i="7"/>
  <c r="I525" i="7"/>
  <c r="H525" i="7"/>
  <c r="AL369" i="7"/>
  <c r="L524" i="7"/>
  <c r="K524" i="7"/>
  <c r="I524" i="7"/>
  <c r="H524" i="7"/>
  <c r="AL368" i="7"/>
  <c r="L523" i="7"/>
  <c r="K523" i="7"/>
  <c r="I523" i="7"/>
  <c r="H523" i="7"/>
  <c r="AL367" i="7"/>
  <c r="L522" i="7"/>
  <c r="K522" i="7"/>
  <c r="I522" i="7"/>
  <c r="H522" i="7"/>
  <c r="AL366" i="7"/>
  <c r="L521" i="7"/>
  <c r="K521" i="7"/>
  <c r="I521" i="7"/>
  <c r="H521" i="7"/>
  <c r="AL365" i="7"/>
  <c r="L519" i="7"/>
  <c r="K519" i="7"/>
  <c r="I519" i="7"/>
  <c r="H519" i="7"/>
  <c r="AL364" i="7"/>
  <c r="L517" i="7"/>
  <c r="K517" i="7"/>
  <c r="I517" i="7"/>
  <c r="H517" i="7"/>
  <c r="J517" i="7" s="1"/>
  <c r="AL363" i="7"/>
  <c r="L513" i="7"/>
  <c r="K513" i="7"/>
  <c r="I513" i="7"/>
  <c r="H513" i="7"/>
  <c r="AL362" i="7"/>
  <c r="L512" i="7"/>
  <c r="K512" i="7"/>
  <c r="I512" i="7"/>
  <c r="H512" i="7"/>
  <c r="AL361" i="7"/>
  <c r="L511" i="7"/>
  <c r="K511" i="7"/>
  <c r="I511" i="7"/>
  <c r="H511" i="7"/>
  <c r="AL360" i="7"/>
  <c r="L509" i="7"/>
  <c r="K509" i="7"/>
  <c r="I509" i="7"/>
  <c r="H509" i="7"/>
  <c r="AL359" i="7"/>
  <c r="L507" i="7"/>
  <c r="K507" i="7"/>
  <c r="I507" i="7"/>
  <c r="H507" i="7"/>
  <c r="AL358" i="7"/>
  <c r="L505" i="7"/>
  <c r="K505" i="7"/>
  <c r="X505" i="7" s="1"/>
  <c r="I505" i="7"/>
  <c r="H505" i="7"/>
  <c r="AL357" i="7"/>
  <c r="L492" i="7"/>
  <c r="K492" i="7"/>
  <c r="I492" i="7"/>
  <c r="H492" i="7"/>
  <c r="AL356" i="7"/>
  <c r="L482" i="7"/>
  <c r="K482" i="7"/>
  <c r="AG482" i="7" s="1"/>
  <c r="I482" i="7"/>
  <c r="H482" i="7"/>
  <c r="AL355" i="7"/>
  <c r="L481" i="7"/>
  <c r="K481" i="7"/>
  <c r="I481" i="7"/>
  <c r="H481" i="7"/>
  <c r="AL354" i="7"/>
  <c r="L470" i="7"/>
  <c r="K470" i="7"/>
  <c r="I470" i="7"/>
  <c r="H470" i="7"/>
  <c r="J470" i="7" s="1"/>
  <c r="AL353" i="7"/>
  <c r="L458" i="7"/>
  <c r="K458" i="7"/>
  <c r="I458" i="7"/>
  <c r="H458" i="7"/>
  <c r="AL352" i="7"/>
  <c r="L457" i="7"/>
  <c r="K457" i="7"/>
  <c r="I457" i="7"/>
  <c r="H457" i="7"/>
  <c r="AL351" i="7"/>
  <c r="L455" i="7"/>
  <c r="K455" i="7"/>
  <c r="AD455" i="7" s="1"/>
  <c r="I455" i="7"/>
  <c r="H455" i="7"/>
  <c r="AL350" i="7"/>
  <c r="L388" i="7"/>
  <c r="K388" i="7"/>
  <c r="I388" i="7"/>
  <c r="H388" i="7"/>
  <c r="AL349" i="7"/>
  <c r="L386" i="7"/>
  <c r="Z386" i="7" s="1"/>
  <c r="K386" i="7"/>
  <c r="I386" i="7"/>
  <c r="H386" i="7"/>
  <c r="AL348" i="7"/>
  <c r="L384" i="7"/>
  <c r="K384" i="7"/>
  <c r="I384" i="7"/>
  <c r="H384" i="7"/>
  <c r="AL347" i="7"/>
  <c r="L383" i="7"/>
  <c r="K383" i="7"/>
  <c r="I383" i="7"/>
  <c r="H383" i="7"/>
  <c r="AL346" i="7"/>
  <c r="L371" i="7"/>
  <c r="K371" i="7"/>
  <c r="I371" i="7"/>
  <c r="H371" i="7"/>
  <c r="J371" i="7" s="1"/>
  <c r="AL345" i="7"/>
  <c r="L370" i="7"/>
  <c r="K370" i="7"/>
  <c r="I370" i="7"/>
  <c r="H370" i="7"/>
  <c r="AL344" i="7"/>
  <c r="L368" i="7"/>
  <c r="K368" i="7"/>
  <c r="I368" i="7"/>
  <c r="H368" i="7"/>
  <c r="AL343" i="7"/>
  <c r="L366" i="7"/>
  <c r="K366" i="7"/>
  <c r="I366" i="7"/>
  <c r="H366" i="7"/>
  <c r="AL342" i="7"/>
  <c r="L362" i="7"/>
  <c r="K362" i="7"/>
  <c r="I362" i="7"/>
  <c r="H362" i="7"/>
  <c r="AL341" i="7"/>
  <c r="L361" i="7"/>
  <c r="K361" i="7"/>
  <c r="I361" i="7"/>
  <c r="H361" i="7"/>
  <c r="AL340" i="7"/>
  <c r="L351" i="7"/>
  <c r="K351" i="7"/>
  <c r="M351" i="7" s="1"/>
  <c r="I351" i="7"/>
  <c r="H351" i="7"/>
  <c r="AL339" i="7"/>
  <c r="L341" i="7"/>
  <c r="K341" i="7"/>
  <c r="I341" i="7"/>
  <c r="H341" i="7"/>
  <c r="AL338" i="7"/>
  <c r="L340" i="7"/>
  <c r="K340" i="7"/>
  <c r="I340" i="7"/>
  <c r="H340" i="7"/>
  <c r="AL337" i="7"/>
  <c r="L338" i="7"/>
  <c r="K338" i="7"/>
  <c r="I338" i="7"/>
  <c r="H338" i="7"/>
  <c r="AL336" i="7"/>
  <c r="L323" i="7"/>
  <c r="K323" i="7"/>
  <c r="I323" i="7"/>
  <c r="H323" i="7"/>
  <c r="AL335" i="7"/>
  <c r="L309" i="7"/>
  <c r="K309" i="7"/>
  <c r="I309" i="7"/>
  <c r="H309" i="7"/>
  <c r="AL334" i="7"/>
  <c r="L295" i="7"/>
  <c r="K295" i="7"/>
  <c r="AH295" i="7" s="1"/>
  <c r="I295" i="7"/>
  <c r="H295" i="7"/>
  <c r="AL333" i="7"/>
  <c r="O281" i="7"/>
  <c r="L281" i="7"/>
  <c r="K281" i="7"/>
  <c r="I281" i="7"/>
  <c r="H281" i="7"/>
  <c r="AL332" i="7"/>
  <c r="L267" i="7"/>
  <c r="K267" i="7"/>
  <c r="I267" i="7"/>
  <c r="H267" i="7"/>
  <c r="AL331" i="7"/>
  <c r="L257" i="7"/>
  <c r="K257" i="7"/>
  <c r="I257" i="7"/>
  <c r="H257" i="7"/>
  <c r="AL330" i="7"/>
  <c r="O247" i="7"/>
  <c r="L247" i="7"/>
  <c r="K247" i="7"/>
  <c r="I247" i="7"/>
  <c r="H247" i="7"/>
  <c r="AL329" i="7"/>
  <c r="L226" i="7"/>
  <c r="K226" i="7"/>
  <c r="I226" i="7"/>
  <c r="H226" i="7"/>
  <c r="AL328" i="7"/>
  <c r="L212" i="7"/>
  <c r="K212" i="7"/>
  <c r="I212" i="7"/>
  <c r="H212" i="7"/>
  <c r="AL327" i="7"/>
  <c r="L198" i="7"/>
  <c r="K198" i="7"/>
  <c r="I198" i="7"/>
  <c r="H198" i="7"/>
  <c r="AL326" i="7"/>
  <c r="L183" i="7"/>
  <c r="K183" i="7"/>
  <c r="I183" i="7"/>
  <c r="H183" i="7"/>
  <c r="AL325" i="7"/>
  <c r="L97" i="7"/>
  <c r="K97" i="7"/>
  <c r="I97" i="7"/>
  <c r="H97" i="7"/>
  <c r="AL324" i="7"/>
  <c r="L86" i="7"/>
  <c r="K86" i="7"/>
  <c r="I86" i="7"/>
  <c r="H86" i="7"/>
  <c r="J86" i="7" s="1"/>
  <c r="AL323" i="7"/>
  <c r="L84" i="7"/>
  <c r="K84" i="7"/>
  <c r="I84" i="7"/>
  <c r="H84" i="7"/>
  <c r="AL322" i="7"/>
  <c r="L63" i="7"/>
  <c r="K63" i="7"/>
  <c r="T63" i="7" s="1"/>
  <c r="I63" i="7"/>
  <c r="H63" i="7"/>
  <c r="AL321" i="7"/>
  <c r="L49" i="7"/>
  <c r="K49" i="7"/>
  <c r="I49" i="7"/>
  <c r="H49" i="7"/>
  <c r="AL320" i="7"/>
  <c r="L35" i="7"/>
  <c r="K35" i="7"/>
  <c r="I35" i="7"/>
  <c r="H35" i="7"/>
  <c r="AL319" i="7"/>
  <c r="L34" i="7"/>
  <c r="K34" i="7"/>
  <c r="AG34" i="7" s="1"/>
  <c r="I34" i="7"/>
  <c r="H34" i="7"/>
  <c r="AL318" i="7"/>
  <c r="L33" i="7"/>
  <c r="K33" i="7"/>
  <c r="I33" i="7"/>
  <c r="H33" i="7"/>
  <c r="AL317" i="7"/>
  <c r="L31" i="7"/>
  <c r="K31" i="7"/>
  <c r="I31" i="7"/>
  <c r="H31" i="7"/>
  <c r="AL316" i="7"/>
  <c r="L29" i="7"/>
  <c r="K29" i="7"/>
  <c r="I29" i="7"/>
  <c r="H29" i="7"/>
  <c r="AL315" i="7"/>
  <c r="L27" i="7"/>
  <c r="K27" i="7"/>
  <c r="I27" i="7"/>
  <c r="H27" i="7"/>
  <c r="AL314" i="7"/>
  <c r="L22" i="7"/>
  <c r="K22" i="7"/>
  <c r="V22" i="7" s="1"/>
  <c r="I22" i="7"/>
  <c r="H22" i="7"/>
  <c r="AL313" i="7"/>
  <c r="L21" i="7"/>
  <c r="K21" i="7"/>
  <c r="O21" i="7" s="1"/>
  <c r="I21" i="7"/>
  <c r="H21" i="7"/>
  <c r="AL312" i="7"/>
  <c r="L6" i="7"/>
  <c r="K6" i="7"/>
  <c r="I6" i="7"/>
  <c r="H6" i="7"/>
  <c r="AL311" i="7"/>
  <c r="L5" i="7"/>
  <c r="K5" i="7"/>
  <c r="I5" i="7"/>
  <c r="H5" i="7"/>
  <c r="J5" i="7" s="1"/>
  <c r="AL310" i="7"/>
  <c r="AL309" i="7"/>
  <c r="AL308" i="7"/>
  <c r="AL307" i="7"/>
  <c r="L96" i="7"/>
  <c r="K96" i="7"/>
  <c r="I96" i="7"/>
  <c r="H96" i="7"/>
  <c r="AL306" i="7"/>
  <c r="L95" i="7"/>
  <c r="K95" i="7"/>
  <c r="I95" i="7"/>
  <c r="H95" i="7"/>
  <c r="AL305" i="7"/>
  <c r="L94" i="7"/>
  <c r="K94" i="7"/>
  <c r="I94" i="7"/>
  <c r="H94" i="7"/>
  <c r="AL304" i="7"/>
  <c r="L93" i="7"/>
  <c r="K93" i="7"/>
  <c r="I93" i="7"/>
  <c r="H93" i="7"/>
  <c r="AL303" i="7"/>
  <c r="L92" i="7"/>
  <c r="K92" i="7"/>
  <c r="I92" i="7"/>
  <c r="H92" i="7"/>
  <c r="AL302" i="7"/>
  <c r="L91" i="7"/>
  <c r="K91" i="7"/>
  <c r="AI91" i="7" s="1"/>
  <c r="I91" i="7"/>
  <c r="J91" i="7" s="1"/>
  <c r="H91" i="7"/>
  <c r="AL301" i="7"/>
  <c r="L90" i="7"/>
  <c r="K90" i="7"/>
  <c r="I90" i="7"/>
  <c r="H90" i="7"/>
  <c r="AL300" i="7"/>
  <c r="L89" i="7"/>
  <c r="K89" i="7"/>
  <c r="I89" i="7"/>
  <c r="H89" i="7"/>
  <c r="AL299" i="7"/>
  <c r="L88" i="7"/>
  <c r="K88" i="7"/>
  <c r="I88" i="7"/>
  <c r="H88" i="7"/>
  <c r="AL298" i="7"/>
  <c r="L541" i="7"/>
  <c r="K541" i="7"/>
  <c r="I541" i="7"/>
  <c r="H541" i="7"/>
  <c r="AL297" i="7"/>
  <c r="L531" i="7"/>
  <c r="K531" i="7"/>
  <c r="I531" i="7"/>
  <c r="H531" i="7"/>
  <c r="AL296" i="7"/>
  <c r="AD508" i="7"/>
  <c r="L508" i="7"/>
  <c r="K508" i="7"/>
  <c r="I508" i="7"/>
  <c r="H508" i="7"/>
  <c r="AL295" i="7"/>
  <c r="L387" i="7"/>
  <c r="K387" i="7"/>
  <c r="I387" i="7"/>
  <c r="H387" i="7"/>
  <c r="AL294" i="7"/>
  <c r="L266" i="7"/>
  <c r="K266" i="7"/>
  <c r="I266" i="7"/>
  <c r="H266" i="7"/>
  <c r="AL293" i="7"/>
  <c r="Z87" i="7"/>
  <c r="L87" i="7"/>
  <c r="K87" i="7"/>
  <c r="I87" i="7"/>
  <c r="H87"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AL151" i="7"/>
  <c r="AL150" i="7"/>
  <c r="AL149" i="7"/>
  <c r="AL148" i="7"/>
  <c r="AL147" i="7"/>
  <c r="AL146" i="7"/>
  <c r="AL145" i="7"/>
  <c r="L480" i="7"/>
  <c r="K480" i="7"/>
  <c r="I480" i="7"/>
  <c r="H480" i="7"/>
  <c r="AL144" i="7"/>
  <c r="L479" i="7"/>
  <c r="K479" i="7"/>
  <c r="I479" i="7"/>
  <c r="H479" i="7"/>
  <c r="AL143" i="7"/>
  <c r="L478" i="7"/>
  <c r="K478" i="7"/>
  <c r="I478" i="7"/>
  <c r="H478" i="7"/>
  <c r="AL142" i="7"/>
  <c r="L477" i="7"/>
  <c r="K477" i="7"/>
  <c r="I477" i="7"/>
  <c r="H477" i="7"/>
  <c r="AL141" i="7"/>
  <c r="L476" i="7"/>
  <c r="K476" i="7"/>
  <c r="I476" i="7"/>
  <c r="H476" i="7"/>
  <c r="AL140" i="7"/>
  <c r="L475" i="7"/>
  <c r="K475" i="7"/>
  <c r="V475" i="7" s="1"/>
  <c r="I475" i="7"/>
  <c r="H475" i="7"/>
  <c r="AL139" i="7"/>
  <c r="L474" i="7"/>
  <c r="K474" i="7"/>
  <c r="I474" i="7"/>
  <c r="H474" i="7"/>
  <c r="AL138" i="7"/>
  <c r="L473" i="7"/>
  <c r="K473" i="7"/>
  <c r="I473" i="7"/>
  <c r="H473" i="7"/>
  <c r="AL137" i="7"/>
  <c r="L472" i="7"/>
  <c r="K472" i="7"/>
  <c r="I472" i="7"/>
  <c r="H472" i="7"/>
  <c r="AL136" i="7"/>
  <c r="L471" i="7"/>
  <c r="K471" i="7"/>
  <c r="I471" i="7"/>
  <c r="H471" i="7"/>
  <c r="AL135" i="7"/>
  <c r="L197" i="7"/>
  <c r="K197" i="7"/>
  <c r="I197" i="7"/>
  <c r="H197" i="7"/>
  <c r="AL134" i="7"/>
  <c r="L182" i="7"/>
  <c r="K182" i="7"/>
  <c r="I182" i="7"/>
  <c r="H182" i="7"/>
  <c r="AL133" i="7"/>
  <c r="L181" i="7"/>
  <c r="K181" i="7"/>
  <c r="I181" i="7"/>
  <c r="H181" i="7"/>
  <c r="AL132" i="7"/>
  <c r="L180" i="7"/>
  <c r="K180" i="7"/>
  <c r="I180" i="7"/>
  <c r="H180" i="7"/>
  <c r="AL131" i="7"/>
  <c r="L179" i="7"/>
  <c r="Y179" i="7" s="1"/>
  <c r="K179" i="7"/>
  <c r="I179" i="7"/>
  <c r="H179" i="7"/>
  <c r="AL130" i="7"/>
  <c r="L178" i="7"/>
  <c r="K178" i="7"/>
  <c r="I178" i="7"/>
  <c r="H178" i="7"/>
  <c r="AL129" i="7"/>
  <c r="L26" i="7"/>
  <c r="K26" i="7"/>
  <c r="I26" i="7"/>
  <c r="H26" i="7"/>
  <c r="AL128" i="7"/>
  <c r="L25" i="7"/>
  <c r="AJ25" i="7" s="1"/>
  <c r="K25" i="7"/>
  <c r="I25" i="7"/>
  <c r="H25" i="7"/>
  <c r="AL127" i="7"/>
  <c r="L24" i="7"/>
  <c r="K24" i="7"/>
  <c r="I24" i="7"/>
  <c r="H24" i="7"/>
  <c r="AL126" i="7"/>
  <c r="L23" i="7"/>
  <c r="K23" i="7"/>
  <c r="I23" i="7"/>
  <c r="H23" i="7"/>
  <c r="AL125" i="7"/>
  <c r="AL124" i="7"/>
  <c r="AL123" i="7"/>
  <c r="AL122" i="7"/>
  <c r="AL121" i="7"/>
  <c r="AL120" i="7"/>
  <c r="AL119" i="7"/>
  <c r="AL118" i="7"/>
  <c r="AL117" i="7"/>
  <c r="AL116" i="7"/>
  <c r="AL115" i="7"/>
  <c r="AL114" i="7"/>
  <c r="L623" i="7"/>
  <c r="K623" i="7"/>
  <c r="I623" i="7"/>
  <c r="H623" i="7"/>
  <c r="AL113" i="7"/>
  <c r="L621" i="7"/>
  <c r="K621" i="7"/>
  <c r="I621" i="7"/>
  <c r="H621" i="7"/>
  <c r="AL112" i="7"/>
  <c r="L510" i="7"/>
  <c r="K510" i="7"/>
  <c r="I510" i="7"/>
  <c r="H510" i="7"/>
  <c r="AL111" i="7"/>
  <c r="L385" i="7"/>
  <c r="K385" i="7"/>
  <c r="I385" i="7"/>
  <c r="H385" i="7"/>
  <c r="AL110" i="7"/>
  <c r="L32" i="7"/>
  <c r="K32" i="7"/>
  <c r="AB32" i="7" s="1"/>
  <c r="I32" i="7"/>
  <c r="H32"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643" i="7"/>
  <c r="K643" i="7"/>
  <c r="I643" i="7"/>
  <c r="H643" i="7"/>
  <c r="AL31" i="7"/>
  <c r="L642" i="7"/>
  <c r="K642" i="7"/>
  <c r="M642" i="7" s="1"/>
  <c r="I642" i="7"/>
  <c r="H642" i="7"/>
  <c r="AL30" i="7"/>
  <c r="L637" i="7"/>
  <c r="K637" i="7"/>
  <c r="I637" i="7"/>
  <c r="H637" i="7"/>
  <c r="AL29" i="7"/>
  <c r="L635" i="7"/>
  <c r="K635" i="7"/>
  <c r="I635" i="7"/>
  <c r="H635" i="7"/>
  <c r="J635" i="7" s="1"/>
  <c r="AL28" i="7"/>
  <c r="L620" i="7"/>
  <c r="K620" i="7"/>
  <c r="I620" i="7"/>
  <c r="H620" i="7"/>
  <c r="AL27" i="7"/>
  <c r="L618" i="7"/>
  <c r="K618" i="7"/>
  <c r="I618" i="7"/>
  <c r="H618" i="7"/>
  <c r="AL26" i="7"/>
  <c r="L539" i="7"/>
  <c r="K539" i="7"/>
  <c r="I539" i="7"/>
  <c r="H539" i="7"/>
  <c r="AL25" i="7"/>
  <c r="L537" i="7"/>
  <c r="K537" i="7"/>
  <c r="I537" i="7"/>
  <c r="H537" i="7"/>
  <c r="AL24" i="7"/>
  <c r="L529" i="7"/>
  <c r="K529" i="7"/>
  <c r="AG529" i="7" s="1"/>
  <c r="I529" i="7"/>
  <c r="H529" i="7"/>
  <c r="AL23" i="7"/>
  <c r="L527" i="7"/>
  <c r="K527" i="7"/>
  <c r="AC527" i="7" s="1"/>
  <c r="I527" i="7"/>
  <c r="H527" i="7"/>
  <c r="AL22" i="7"/>
  <c r="L520" i="7"/>
  <c r="K520" i="7"/>
  <c r="I520" i="7"/>
  <c r="H520" i="7"/>
  <c r="AL21" i="7"/>
  <c r="L518" i="7"/>
  <c r="K518" i="7"/>
  <c r="I518" i="7"/>
  <c r="H518" i="7"/>
  <c r="AL20" i="7"/>
  <c r="L506" i="7"/>
  <c r="K506" i="7"/>
  <c r="I506" i="7"/>
  <c r="J506" i="7" s="1"/>
  <c r="H506" i="7"/>
  <c r="AL19" i="7"/>
  <c r="L504" i="7"/>
  <c r="K504" i="7"/>
  <c r="I504" i="7"/>
  <c r="H504" i="7"/>
  <c r="AL18" i="7"/>
  <c r="L456" i="7"/>
  <c r="K456" i="7"/>
  <c r="I456" i="7"/>
  <c r="H456" i="7"/>
  <c r="AL17" i="7"/>
  <c r="L454" i="7"/>
  <c r="K454" i="7"/>
  <c r="I454" i="7"/>
  <c r="H454" i="7"/>
  <c r="AL16" i="7"/>
  <c r="L369" i="7"/>
  <c r="K369" i="7"/>
  <c r="I369" i="7"/>
  <c r="H369" i="7"/>
  <c r="AL15" i="7"/>
  <c r="L367" i="7"/>
  <c r="K367" i="7"/>
  <c r="I367" i="7"/>
  <c r="H367" i="7"/>
  <c r="AL14" i="7"/>
  <c r="L339" i="7"/>
  <c r="K339" i="7"/>
  <c r="I339" i="7"/>
  <c r="H339" i="7"/>
  <c r="AL13" i="7"/>
  <c r="L337" i="7"/>
  <c r="K337" i="7"/>
  <c r="I337" i="7"/>
  <c r="H337" i="7"/>
  <c r="AL12" i="7"/>
  <c r="L256" i="7"/>
  <c r="K256" i="7"/>
  <c r="N256" i="7" s="1"/>
  <c r="I256" i="7"/>
  <c r="H256" i="7"/>
  <c r="AL11" i="7"/>
  <c r="L246" i="7"/>
  <c r="K246" i="7"/>
  <c r="I246" i="7"/>
  <c r="H246" i="7"/>
  <c r="AL10" i="7"/>
  <c r="L85" i="7"/>
  <c r="K85" i="7"/>
  <c r="I85" i="7"/>
  <c r="H85" i="7"/>
  <c r="AL9" i="7"/>
  <c r="L83" i="7"/>
  <c r="K83" i="7"/>
  <c r="I83" i="7"/>
  <c r="H83" i="7"/>
  <c r="AL8" i="7"/>
  <c r="L30" i="7"/>
  <c r="K30" i="7"/>
  <c r="I30" i="7"/>
  <c r="H30" i="7"/>
  <c r="AL7" i="7"/>
  <c r="L28" i="7"/>
  <c r="K28" i="7"/>
  <c r="I28" i="7"/>
  <c r="H28" i="7"/>
  <c r="AL6" i="7"/>
  <c r="AL5" i="7"/>
  <c r="J24" i="15" l="1"/>
  <c r="J55" i="15"/>
  <c r="AG20" i="15"/>
  <c r="AH24" i="15"/>
  <c r="J7" i="15"/>
  <c r="T30" i="15"/>
  <c r="J54" i="15"/>
  <c r="AG10" i="15"/>
  <c r="J26" i="15"/>
  <c r="Q54" i="15"/>
  <c r="AE160" i="7"/>
  <c r="J162" i="7"/>
  <c r="Y166" i="7"/>
  <c r="S39" i="7"/>
  <c r="O168" i="7"/>
  <c r="J300" i="7"/>
  <c r="T55" i="7"/>
  <c r="S56" i="7"/>
  <c r="AG190" i="7"/>
  <c r="J330" i="7"/>
  <c r="J71" i="7"/>
  <c r="J425" i="7"/>
  <c r="M437" i="7"/>
  <c r="Y570" i="7"/>
  <c r="AC578" i="7"/>
  <c r="AD592" i="7"/>
  <c r="AF10" i="7"/>
  <c r="AJ498" i="7"/>
  <c r="Y86" i="7"/>
  <c r="N344" i="7"/>
  <c r="M354" i="7"/>
  <c r="X631" i="7"/>
  <c r="M79" i="7"/>
  <c r="J83" i="7"/>
  <c r="AG643" i="7"/>
  <c r="J471" i="7"/>
  <c r="N22" i="7"/>
  <c r="V31" i="7"/>
  <c r="U338" i="7"/>
  <c r="P137" i="7"/>
  <c r="J144" i="7"/>
  <c r="N145" i="7"/>
  <c r="J153" i="7"/>
  <c r="AA311" i="7"/>
  <c r="J250" i="7"/>
  <c r="AJ169" i="7"/>
  <c r="Y342" i="7"/>
  <c r="AF55" i="7"/>
  <c r="J170" i="7"/>
  <c r="M218" i="7"/>
  <c r="J253" i="7"/>
  <c r="AH219" i="7"/>
  <c r="Y264" i="7"/>
  <c r="AD330" i="7"/>
  <c r="O344" i="7"/>
  <c r="P354" i="7"/>
  <c r="R428" i="7"/>
  <c r="J430" i="7"/>
  <c r="J438" i="7"/>
  <c r="AJ441" i="7"/>
  <c r="W445" i="7"/>
  <c r="AD61" i="7"/>
  <c r="T322" i="7"/>
  <c r="R549" i="7"/>
  <c r="J585" i="7"/>
  <c r="R592" i="7"/>
  <c r="AE18" i="7"/>
  <c r="Z372" i="7"/>
  <c r="AJ240" i="7"/>
  <c r="O615" i="7"/>
  <c r="Q354" i="7"/>
  <c r="J614" i="7"/>
  <c r="AA22" i="7"/>
  <c r="X256" i="7"/>
  <c r="J339" i="7"/>
  <c r="AC506" i="7"/>
  <c r="AE479" i="7"/>
  <c r="T387" i="7"/>
  <c r="Z29" i="7"/>
  <c r="J33" i="7"/>
  <c r="R97" i="7"/>
  <c r="O295" i="7"/>
  <c r="U622" i="7"/>
  <c r="J625" i="7"/>
  <c r="O639" i="7"/>
  <c r="AJ103" i="7"/>
  <c r="Y128" i="7"/>
  <c r="W145" i="7"/>
  <c r="AD148" i="7"/>
  <c r="J150" i="7"/>
  <c r="R159" i="7"/>
  <c r="AJ164" i="7"/>
  <c r="S310" i="7"/>
  <c r="S284" i="7"/>
  <c r="Q169" i="7"/>
  <c r="Q286" i="7"/>
  <c r="J315" i="7"/>
  <c r="Q205" i="7"/>
  <c r="J316" i="7"/>
  <c r="AF354" i="7"/>
  <c r="J405" i="7"/>
  <c r="X411" i="7"/>
  <c r="AI427" i="7"/>
  <c r="S433" i="7"/>
  <c r="J440" i="7"/>
  <c r="J448" i="7"/>
  <c r="J360" i="7"/>
  <c r="AC553" i="7"/>
  <c r="R565" i="7"/>
  <c r="AH573" i="7"/>
  <c r="O581" i="7"/>
  <c r="AG591" i="7"/>
  <c r="AC9" i="7"/>
  <c r="J466" i="7"/>
  <c r="Q642" i="7"/>
  <c r="AF32" i="7"/>
  <c r="U34" i="7"/>
  <c r="N63" i="7"/>
  <c r="Z287" i="7"/>
  <c r="M357" i="7"/>
  <c r="AC567" i="7"/>
  <c r="T382" i="7"/>
  <c r="S510" i="7"/>
  <c r="J26" i="7"/>
  <c r="U473" i="7"/>
  <c r="J475" i="7"/>
  <c r="J22" i="7"/>
  <c r="AE33" i="7"/>
  <c r="Z49" i="7"/>
  <c r="S63" i="7"/>
  <c r="J507" i="7"/>
  <c r="J522" i="7"/>
  <c r="O530" i="7"/>
  <c r="AH534" i="7"/>
  <c r="R641" i="7"/>
  <c r="AD105" i="7"/>
  <c r="R114" i="7"/>
  <c r="AD147" i="7"/>
  <c r="J149" i="7"/>
  <c r="AE66" i="7"/>
  <c r="AC270" i="7"/>
  <c r="W168" i="7"/>
  <c r="AC261" i="7"/>
  <c r="AJ327" i="7"/>
  <c r="AC286" i="7"/>
  <c r="X69" i="7"/>
  <c r="X353" i="7"/>
  <c r="AE205" i="7"/>
  <c r="W405" i="7"/>
  <c r="X413" i="7"/>
  <c r="X424" i="7"/>
  <c r="M435" i="7"/>
  <c r="AC442" i="7"/>
  <c r="AG444" i="7"/>
  <c r="AG446" i="7"/>
  <c r="Y448" i="7"/>
  <c r="AJ175" i="7"/>
  <c r="J322" i="7"/>
  <c r="AG336" i="7"/>
  <c r="AF546" i="7"/>
  <c r="J588" i="7"/>
  <c r="Y593" i="7"/>
  <c r="Y595" i="7"/>
  <c r="AA15" i="7"/>
  <c r="Q17" i="7"/>
  <c r="AB375" i="7"/>
  <c r="AI377" i="7"/>
  <c r="AA466" i="7"/>
  <c r="AH382" i="7"/>
  <c r="AH16" i="15"/>
  <c r="AH22" i="15"/>
  <c r="N24" i="15"/>
  <c r="R24" i="15"/>
  <c r="J10" i="15"/>
  <c r="AF54" i="15"/>
  <c r="AB57" i="15"/>
  <c r="AJ6" i="15"/>
  <c r="AG40" i="15"/>
  <c r="AI42" i="15"/>
  <c r="S51" i="15"/>
  <c r="Y26" i="15"/>
  <c r="AC49" i="15"/>
  <c r="P54" i="15"/>
  <c r="AH11" i="15"/>
  <c r="AG54" i="15"/>
  <c r="AI61" i="15"/>
  <c r="R47" i="15"/>
  <c r="J41" i="15"/>
  <c r="J50" i="15"/>
  <c r="AA17" i="15"/>
  <c r="AG23" i="15"/>
  <c r="X63" i="15"/>
  <c r="W37" i="15"/>
  <c r="N39" i="15"/>
  <c r="AE50" i="15"/>
  <c r="P10" i="15"/>
  <c r="AJ52" i="15"/>
  <c r="J39" i="15"/>
  <c r="J42" i="15"/>
  <c r="O51" i="15"/>
  <c r="J18" i="15"/>
  <c r="AB14" i="15"/>
  <c r="AJ8" i="15"/>
  <c r="Q10" i="15"/>
  <c r="Z56" i="15"/>
  <c r="AJ62" i="15"/>
  <c r="Q37" i="15"/>
  <c r="AC40" i="15"/>
  <c r="R51" i="15"/>
  <c r="M10" i="15"/>
  <c r="J46" i="15"/>
  <c r="W10" i="15"/>
  <c r="Q11" i="15"/>
  <c r="J45" i="15"/>
  <c r="M49" i="15"/>
  <c r="J53" i="15"/>
  <c r="O61" i="15"/>
  <c r="J32" i="15"/>
  <c r="O5" i="15"/>
  <c r="X50" i="15"/>
  <c r="AG51" i="15"/>
  <c r="V11" i="15"/>
  <c r="U61" i="15"/>
  <c r="AG50" i="15"/>
  <c r="T12" i="15"/>
  <c r="U21" i="15"/>
  <c r="AI24" i="15"/>
  <c r="AD25" i="15"/>
  <c r="Y10" i="15"/>
  <c r="AE7" i="15"/>
  <c r="W11" i="15"/>
  <c r="AJ31" i="15"/>
  <c r="M53" i="15"/>
  <c r="AE54" i="15"/>
  <c r="Y55" i="15"/>
  <c r="V61" i="15"/>
  <c r="AA44" i="15"/>
  <c r="AE15" i="15"/>
  <c r="AD10" i="15"/>
  <c r="J27" i="15"/>
  <c r="J58" i="15"/>
  <c r="V23" i="15"/>
  <c r="U7" i="15"/>
  <c r="N8" i="15"/>
  <c r="AF8" i="15"/>
  <c r="O8" i="15"/>
  <c r="M31" i="15"/>
  <c r="AH57" i="15"/>
  <c r="AI7" i="15"/>
  <c r="AI8" i="15"/>
  <c r="AC8" i="15"/>
  <c r="AF10" i="15"/>
  <c r="AC10" i="15"/>
  <c r="P11" i="15"/>
  <c r="AG11" i="15"/>
  <c r="X26" i="15"/>
  <c r="J28" i="15"/>
  <c r="AH29" i="15"/>
  <c r="J31" i="15"/>
  <c r="R31" i="15"/>
  <c r="AB34" i="15"/>
  <c r="AB45" i="15"/>
  <c r="AG53" i="15"/>
  <c r="O54" i="15"/>
  <c r="AI56" i="15"/>
  <c r="R57" i="15"/>
  <c r="AI63" i="15"/>
  <c r="Y63" i="15"/>
  <c r="AH37" i="15"/>
  <c r="U40" i="15"/>
  <c r="AJ42" i="15"/>
  <c r="AF50" i="15"/>
  <c r="N51" i="15"/>
  <c r="V12" i="15"/>
  <c r="J14" i="15"/>
  <c r="AC16" i="15"/>
  <c r="O17" i="15"/>
  <c r="AD23" i="15"/>
  <c r="M7" i="15"/>
  <c r="M8" i="15"/>
  <c r="AE8" i="15"/>
  <c r="O10" i="15"/>
  <c r="R11" i="15"/>
  <c r="AF28" i="15"/>
  <c r="AF31" i="15"/>
  <c r="Z31" i="15"/>
  <c r="R33" i="15"/>
  <c r="AG52" i="15"/>
  <c r="X55" i="15"/>
  <c r="R56" i="15"/>
  <c r="S57" i="15"/>
  <c r="V60" i="15"/>
  <c r="T61" i="15"/>
  <c r="M63" i="15"/>
  <c r="AG63" i="15"/>
  <c r="Z37" i="15"/>
  <c r="AE40" i="15"/>
  <c r="AD44" i="15"/>
  <c r="M50" i="15"/>
  <c r="J12" i="15"/>
  <c r="AI14" i="15"/>
  <c r="U15" i="15"/>
  <c r="R16" i="15"/>
  <c r="J19" i="15"/>
  <c r="AE44" i="15"/>
  <c r="N50" i="15"/>
  <c r="W16" i="15"/>
  <c r="AD20" i="15"/>
  <c r="AD8" i="15"/>
  <c r="AJ40" i="15"/>
  <c r="R50" i="15"/>
  <c r="T14" i="15"/>
  <c r="V15" i="15"/>
  <c r="Y23" i="15"/>
  <c r="AH53" i="15"/>
  <c r="Z63" i="15"/>
  <c r="AC31" i="15"/>
  <c r="N49" i="15"/>
  <c r="AH63" i="15"/>
  <c r="P8" i="15"/>
  <c r="AD11" i="15"/>
  <c r="O31" i="15"/>
  <c r="AE31" i="15"/>
  <c r="U49" i="15"/>
  <c r="W53" i="15"/>
  <c r="AI57" i="15"/>
  <c r="P63" i="15"/>
  <c r="AB9" i="15"/>
  <c r="P39" i="15"/>
  <c r="Q40" i="15"/>
  <c r="S42" i="15"/>
  <c r="T50" i="15"/>
  <c r="Y51" i="15"/>
  <c r="AB12" i="15"/>
  <c r="AA13" i="15"/>
  <c r="X14" i="15"/>
  <c r="AC19" i="15"/>
  <c r="N23" i="15"/>
  <c r="N53" i="15"/>
  <c r="S56" i="15"/>
  <c r="N63" i="15"/>
  <c r="AC7" i="15"/>
  <c r="AD31" i="15"/>
  <c r="O49" i="15"/>
  <c r="T56" i="15"/>
  <c r="U8" i="15"/>
  <c r="AE11" i="15"/>
  <c r="AD30" i="15"/>
  <c r="P31" i="15"/>
  <c r="Z46" i="15"/>
  <c r="X49" i="15"/>
  <c r="X53" i="15"/>
  <c r="W63" i="15"/>
  <c r="J37" i="15"/>
  <c r="AA39" i="15"/>
  <c r="R40" i="15"/>
  <c r="T42" i="15"/>
  <c r="R12" i="15"/>
  <c r="J17" i="15"/>
  <c r="AB18" i="15"/>
  <c r="Q23" i="15"/>
  <c r="T57" i="15"/>
  <c r="W62" i="15"/>
  <c r="AI48" i="15"/>
  <c r="O53" i="15"/>
  <c r="AF62" i="15"/>
  <c r="O63" i="15"/>
  <c r="V8" i="15"/>
  <c r="Z10" i="15"/>
  <c r="N11" i="15"/>
  <c r="Q26" i="15"/>
  <c r="Q31" i="15"/>
  <c r="Y53" i="15"/>
  <c r="W54" i="15"/>
  <c r="J56" i="15"/>
  <c r="AB39" i="15"/>
  <c r="T40" i="15"/>
  <c r="M51" i="15"/>
  <c r="AH21" i="15"/>
  <c r="AD33" i="15"/>
  <c r="Z34" i="15"/>
  <c r="AI45" i="15"/>
  <c r="R45" i="15"/>
  <c r="AH45" i="15"/>
  <c r="Q45" i="15"/>
  <c r="T45" i="15"/>
  <c r="AF52" i="15"/>
  <c r="N10" i="15"/>
  <c r="X10" i="15"/>
  <c r="AH10" i="15"/>
  <c r="P26" i="15"/>
  <c r="AB29" i="15"/>
  <c r="M29" i="15"/>
  <c r="AB30" i="15"/>
  <c r="AI33" i="15"/>
  <c r="Q33" i="15"/>
  <c r="AE33" i="15"/>
  <c r="P33" i="15"/>
  <c r="S33" i="15"/>
  <c r="AA34" i="15"/>
  <c r="AF27" i="15"/>
  <c r="R27" i="15"/>
  <c r="J8" i="15"/>
  <c r="J11" i="15"/>
  <c r="AJ27" i="15"/>
  <c r="V29" i="15"/>
  <c r="O33" i="15"/>
  <c r="U45" i="15"/>
  <c r="AH46" i="15"/>
  <c r="AI46" i="15"/>
  <c r="U46" i="15"/>
  <c r="AI52" i="15"/>
  <c r="Y52" i="15"/>
  <c r="N52" i="15"/>
  <c r="X52" i="15"/>
  <c r="M52" i="15"/>
  <c r="AE52" i="15"/>
  <c r="Q52" i="15"/>
  <c r="AD52" i="15"/>
  <c r="P52" i="15"/>
  <c r="AC52" i="15"/>
  <c r="O52" i="15"/>
  <c r="P58" i="15"/>
  <c r="AD58" i="15"/>
  <c r="AB58" i="15"/>
  <c r="O58" i="15"/>
  <c r="AF58" i="15"/>
  <c r="U58" i="15"/>
  <c r="Q27" i="15"/>
  <c r="AE29" i="15"/>
  <c r="AJ34" i="15"/>
  <c r="R34" i="15"/>
  <c r="AF34" i="15"/>
  <c r="Q34" i="15"/>
  <c r="T34" i="15"/>
  <c r="W8" i="15"/>
  <c r="R10" i="15"/>
  <c r="AC11" i="15"/>
  <c r="Z11" i="15"/>
  <c r="O11" i="15"/>
  <c r="X11" i="15"/>
  <c r="Y27" i="15"/>
  <c r="U31" i="15"/>
  <c r="Y33" i="15"/>
  <c r="AC45" i="15"/>
  <c r="AB49" i="15"/>
  <c r="U52" i="15"/>
  <c r="X8" i="15"/>
  <c r="AJ10" i="15"/>
  <c r="U10" i="15"/>
  <c r="AE10" i="15"/>
  <c r="Y11" i="15"/>
  <c r="Z27" i="15"/>
  <c r="AI31" i="15"/>
  <c r="AH31" i="15"/>
  <c r="X31" i="15"/>
  <c r="N31" i="15"/>
  <c r="AG31" i="15"/>
  <c r="V31" i="15"/>
  <c r="Z33" i="15"/>
  <c r="P34" i="15"/>
  <c r="AG45" i="15"/>
  <c r="V52" i="15"/>
  <c r="AE62" i="15"/>
  <c r="V10" i="15"/>
  <c r="AE26" i="15"/>
  <c r="AG26" i="15"/>
  <c r="AG27" i="15"/>
  <c r="J29" i="15"/>
  <c r="W31" i="15"/>
  <c r="J33" i="15"/>
  <c r="AA33" i="15"/>
  <c r="S34" i="15"/>
  <c r="W49" i="15"/>
  <c r="AF49" i="15"/>
  <c r="T49" i="15"/>
  <c r="AE49" i="15"/>
  <c r="P49" i="15"/>
  <c r="AJ49" i="15"/>
  <c r="AD49" i="15"/>
  <c r="W52" i="15"/>
  <c r="AC35" i="15"/>
  <c r="AE35" i="15"/>
  <c r="W35" i="15"/>
  <c r="R53" i="15"/>
  <c r="AD53" i="15"/>
  <c r="X54" i="15"/>
  <c r="AH56" i="15"/>
  <c r="AJ61" i="15"/>
  <c r="O62" i="15"/>
  <c r="AC62" i="15"/>
  <c r="U63" i="15"/>
  <c r="AE63" i="15"/>
  <c r="AB47" i="15"/>
  <c r="J34" i="15"/>
  <c r="AI49" i="15"/>
  <c r="V49" i="15"/>
  <c r="AI53" i="15"/>
  <c r="U53" i="15"/>
  <c r="AE53" i="15"/>
  <c r="AD54" i="15"/>
  <c r="Y54" i="15"/>
  <c r="P62" i="15"/>
  <c r="AD62" i="15"/>
  <c r="AJ63" i="15"/>
  <c r="V63" i="15"/>
  <c r="AF63" i="15"/>
  <c r="V53" i="15"/>
  <c r="AF53" i="15"/>
  <c r="Z54" i="15"/>
  <c r="AJ56" i="15"/>
  <c r="J62" i="15"/>
  <c r="Q62" i="15"/>
  <c r="AF36" i="15"/>
  <c r="Y36" i="15"/>
  <c r="V36" i="15"/>
  <c r="AG47" i="15"/>
  <c r="AD47" i="15"/>
  <c r="N47" i="15"/>
  <c r="S47" i="15"/>
  <c r="Q47" i="15"/>
  <c r="AI47" i="15"/>
  <c r="AI62" i="15"/>
  <c r="V62" i="15"/>
  <c r="AG62" i="15"/>
  <c r="J6" i="15"/>
  <c r="AH35" i="15"/>
  <c r="AI36" i="15"/>
  <c r="AH43" i="15"/>
  <c r="O43" i="15"/>
  <c r="AB43" i="15"/>
  <c r="AC43" i="15"/>
  <c r="W43" i="15"/>
  <c r="U43" i="15"/>
  <c r="T43" i="15"/>
  <c r="P53" i="15"/>
  <c r="Z53" i="15"/>
  <c r="R54" i="15"/>
  <c r="AH54" i="15"/>
  <c r="Y56" i="15"/>
  <c r="AJ57" i="15"/>
  <c r="W61" i="15"/>
  <c r="M62" i="15"/>
  <c r="X62" i="15"/>
  <c r="Q63" i="15"/>
  <c r="AC63" i="15"/>
  <c r="U47" i="15"/>
  <c r="X58" i="15"/>
  <c r="J49" i="15"/>
  <c r="Q53" i="15"/>
  <c r="AC53" i="15"/>
  <c r="Z57" i="15"/>
  <c r="AE61" i="15"/>
  <c r="N62" i="15"/>
  <c r="Y62" i="15"/>
  <c r="R63" i="15"/>
  <c r="AD63" i="15"/>
  <c r="AA47" i="15"/>
  <c r="AE5" i="15"/>
  <c r="U5" i="15"/>
  <c r="W5" i="15"/>
  <c r="M5" i="15"/>
  <c r="AF38" i="15"/>
  <c r="U38" i="15"/>
  <c r="O38" i="15"/>
  <c r="AH38" i="15"/>
  <c r="AA38" i="15"/>
  <c r="Z47" i="15"/>
  <c r="AA6" i="15"/>
  <c r="AD6" i="15"/>
  <c r="O35" i="15"/>
  <c r="V37" i="15"/>
  <c r="J40" i="15"/>
  <c r="X44" i="15"/>
  <c r="U35" i="15"/>
  <c r="W42" i="15"/>
  <c r="V42" i="15"/>
  <c r="AI50" i="15"/>
  <c r="AC50" i="15"/>
  <c r="Q50" i="15"/>
  <c r="AB50" i="15"/>
  <c r="O50" i="15"/>
  <c r="AJ50" i="15"/>
  <c r="W50" i="15"/>
  <c r="Z50" i="15"/>
  <c r="AB35" i="15"/>
  <c r="AI37" i="15"/>
  <c r="AJ37" i="15"/>
  <c r="T37" i="15"/>
  <c r="AG37" i="15"/>
  <c r="R37" i="15"/>
  <c r="AB37" i="15"/>
  <c r="AI44" i="15"/>
  <c r="W44" i="15"/>
  <c r="V44" i="15"/>
  <c r="AF44" i="15"/>
  <c r="N44" i="15"/>
  <c r="AG44" i="15"/>
  <c r="AD37" i="15"/>
  <c r="U41" i="15"/>
  <c r="V41" i="15"/>
  <c r="AJ44" i="15"/>
  <c r="N37" i="15"/>
  <c r="AE37" i="15"/>
  <c r="M44" i="15"/>
  <c r="AG35" i="15"/>
  <c r="R35" i="15"/>
  <c r="AJ35" i="15"/>
  <c r="O37" i="15"/>
  <c r="O44" i="15"/>
  <c r="AA51" i="15"/>
  <c r="Q44" i="15"/>
  <c r="V50" i="15"/>
  <c r="AE51" i="15"/>
  <c r="AB42" i="15"/>
  <c r="J43" i="15"/>
  <c r="AH50" i="15"/>
  <c r="J36" i="15"/>
  <c r="AI39" i="15"/>
  <c r="AJ43" i="15"/>
  <c r="J44" i="15"/>
  <c r="J51" i="15"/>
  <c r="AH40" i="15"/>
  <c r="AC51" i="15"/>
  <c r="Z51" i="15"/>
  <c r="W13" i="15"/>
  <c r="U13" i="15"/>
  <c r="S13" i="15"/>
  <c r="O13" i="15"/>
  <c r="M13" i="15"/>
  <c r="AI13" i="15"/>
  <c r="AE13" i="15"/>
  <c r="P14" i="15"/>
  <c r="J15" i="15"/>
  <c r="P16" i="15"/>
  <c r="AF16" i="15"/>
  <c r="W17" i="15"/>
  <c r="U19" i="15"/>
  <c r="V20" i="15"/>
  <c r="O21" i="15"/>
  <c r="AI22" i="15"/>
  <c r="AC22" i="15"/>
  <c r="M23" i="15"/>
  <c r="AC23" i="15"/>
  <c r="AC24" i="15"/>
  <c r="AE24" i="15"/>
  <c r="AD22" i="15"/>
  <c r="V14" i="15"/>
  <c r="AJ15" i="15"/>
  <c r="W15" i="15"/>
  <c r="V16" i="15"/>
  <c r="AE17" i="15"/>
  <c r="W21" i="15"/>
  <c r="M22" i="15"/>
  <c r="AE22" i="15"/>
  <c r="O23" i="15"/>
  <c r="AE23" i="15"/>
  <c r="O24" i="15"/>
  <c r="Y15" i="15"/>
  <c r="N22" i="15"/>
  <c r="M15" i="15"/>
  <c r="AC15" i="15"/>
  <c r="X16" i="15"/>
  <c r="AE21" i="15"/>
  <c r="O22" i="15"/>
  <c r="J23" i="15"/>
  <c r="U23" i="15"/>
  <c r="V24" i="15"/>
  <c r="AD14" i="15"/>
  <c r="N15" i="15"/>
  <c r="AD15" i="15"/>
  <c r="AJ16" i="15"/>
  <c r="Z16" i="15"/>
  <c r="U22" i="15"/>
  <c r="W24" i="15"/>
  <c r="AJ14" i="15"/>
  <c r="O15" i="15"/>
  <c r="N16" i="15"/>
  <c r="AD16" i="15"/>
  <c r="AJ20" i="15"/>
  <c r="AD21" i="15"/>
  <c r="V22" i="15"/>
  <c r="AJ23" i="15"/>
  <c r="W23" i="15"/>
  <c r="Z24" i="15"/>
  <c r="AG12" i="15"/>
  <c r="N14" i="15"/>
  <c r="Q15" i="15"/>
  <c r="AG15" i="15"/>
  <c r="O16" i="15"/>
  <c r="AE16" i="15"/>
  <c r="M19" i="15"/>
  <c r="N20" i="15"/>
  <c r="M21" i="15"/>
  <c r="W22" i="15"/>
  <c r="AD24" i="15"/>
  <c r="S28" i="15"/>
  <c r="AJ28" i="15"/>
  <c r="AA60" i="15"/>
  <c r="T7" i="15"/>
  <c r="AB7" i="15"/>
  <c r="AJ7" i="15"/>
  <c r="R28" i="15"/>
  <c r="Z28" i="15"/>
  <c r="AI28" i="15"/>
  <c r="U29" i="15"/>
  <c r="AD29" i="15"/>
  <c r="J30" i="15"/>
  <c r="Q30" i="15"/>
  <c r="AC30" i="15"/>
  <c r="T46" i="15"/>
  <c r="AH48" i="15"/>
  <c r="Z48" i="15"/>
  <c r="R48" i="15"/>
  <c r="AG48" i="15"/>
  <c r="Y48" i="15"/>
  <c r="Q48" i="15"/>
  <c r="AF48" i="15"/>
  <c r="X48" i="15"/>
  <c r="P48" i="15"/>
  <c r="V48" i="15"/>
  <c r="AJ48" i="15"/>
  <c r="J52" i="15"/>
  <c r="M57" i="15"/>
  <c r="AC57" i="15"/>
  <c r="J63" i="15"/>
  <c r="W48" i="15"/>
  <c r="AH60" i="15"/>
  <c r="Z60" i="15"/>
  <c r="R60" i="15"/>
  <c r="AG60" i="15"/>
  <c r="Y60" i="15"/>
  <c r="Q60" i="15"/>
  <c r="AF60" i="15"/>
  <c r="X60" i="15"/>
  <c r="P60" i="15"/>
  <c r="AE60" i="15"/>
  <c r="W60" i="15"/>
  <c r="O60" i="15"/>
  <c r="N7" i="15"/>
  <c r="V7" i="15"/>
  <c r="AD7" i="15"/>
  <c r="R26" i="15"/>
  <c r="Z26" i="15"/>
  <c r="AH26" i="15"/>
  <c r="S27" i="15"/>
  <c r="AA27" i="15"/>
  <c r="AI27" i="15"/>
  <c r="T28" i="15"/>
  <c r="AB28" i="15"/>
  <c r="N29" i="15"/>
  <c r="W29" i="15"/>
  <c r="AF29" i="15"/>
  <c r="AI30" i="15"/>
  <c r="U30" i="15"/>
  <c r="AE30" i="15"/>
  <c r="AG46" i="15"/>
  <c r="Y46" i="15"/>
  <c r="Q46" i="15"/>
  <c r="AF46" i="15"/>
  <c r="X46" i="15"/>
  <c r="P46" i="15"/>
  <c r="AE46" i="15"/>
  <c r="W46" i="15"/>
  <c r="O46" i="15"/>
  <c r="V46" i="15"/>
  <c r="AJ46" i="15"/>
  <c r="M48" i="15"/>
  <c r="AA48" i="15"/>
  <c r="AE55" i="15"/>
  <c r="W55" i="15"/>
  <c r="O55" i="15"/>
  <c r="AD55" i="15"/>
  <c r="V55" i="15"/>
  <c r="N55" i="15"/>
  <c r="AC55" i="15"/>
  <c r="U55" i="15"/>
  <c r="M55" i="15"/>
  <c r="AJ55" i="15"/>
  <c r="AB55" i="15"/>
  <c r="T55" i="15"/>
  <c r="Z55" i="15"/>
  <c r="AB60" i="15"/>
  <c r="AA28" i="15"/>
  <c r="O7" i="15"/>
  <c r="W7" i="15"/>
  <c r="S26" i="15"/>
  <c r="AA26" i="15"/>
  <c r="AI26" i="15"/>
  <c r="T27" i="15"/>
  <c r="AB27" i="15"/>
  <c r="M28" i="15"/>
  <c r="U28" i="15"/>
  <c r="AC28" i="15"/>
  <c r="O29" i="15"/>
  <c r="X29" i="15"/>
  <c r="V30" i="15"/>
  <c r="AF30" i="15"/>
  <c r="N48" i="15"/>
  <c r="AB48" i="15"/>
  <c r="AA55" i="15"/>
  <c r="M60" i="15"/>
  <c r="AC60" i="15"/>
  <c r="P7" i="15"/>
  <c r="X7" i="15"/>
  <c r="AF7" i="15"/>
  <c r="Q8" i="15"/>
  <c r="Y8" i="15"/>
  <c r="AG8" i="15"/>
  <c r="S11" i="15"/>
  <c r="AA11" i="15"/>
  <c r="AI11" i="15"/>
  <c r="T26" i="15"/>
  <c r="AB26" i="15"/>
  <c r="AJ26" i="15"/>
  <c r="M27" i="15"/>
  <c r="U27" i="15"/>
  <c r="AC27" i="15"/>
  <c r="N28" i="15"/>
  <c r="V28" i="15"/>
  <c r="AD28" i="15"/>
  <c r="P29" i="15"/>
  <c r="Z29" i="15"/>
  <c r="AI29" i="15"/>
  <c r="M30" i="15"/>
  <c r="W30" i="15"/>
  <c r="AG30" i="15"/>
  <c r="AC33" i="15"/>
  <c r="U33" i="15"/>
  <c r="M33" i="15"/>
  <c r="AJ33" i="15"/>
  <c r="AB33" i="15"/>
  <c r="T33" i="15"/>
  <c r="V33" i="15"/>
  <c r="AF33" i="15"/>
  <c r="AD34" i="15"/>
  <c r="V34" i="15"/>
  <c r="N34" i="15"/>
  <c r="AC34" i="15"/>
  <c r="U34" i="15"/>
  <c r="M34" i="15"/>
  <c r="W34" i="15"/>
  <c r="AG34" i="15"/>
  <c r="AF45" i="15"/>
  <c r="X45" i="15"/>
  <c r="P45" i="15"/>
  <c r="AE45" i="15"/>
  <c r="W45" i="15"/>
  <c r="O45" i="15"/>
  <c r="AD45" i="15"/>
  <c r="V45" i="15"/>
  <c r="N45" i="15"/>
  <c r="Y45" i="15"/>
  <c r="AJ45" i="15"/>
  <c r="M46" i="15"/>
  <c r="AA46" i="15"/>
  <c r="O48" i="15"/>
  <c r="AC48" i="15"/>
  <c r="P55" i="15"/>
  <c r="AF55" i="15"/>
  <c r="AF56" i="15"/>
  <c r="X56" i="15"/>
  <c r="P56" i="15"/>
  <c r="AE56" i="15"/>
  <c r="W56" i="15"/>
  <c r="O56" i="15"/>
  <c r="AD56" i="15"/>
  <c r="V56" i="15"/>
  <c r="N56" i="15"/>
  <c r="AC56" i="15"/>
  <c r="U56" i="15"/>
  <c r="M56" i="15"/>
  <c r="AA56" i="15"/>
  <c r="U57" i="15"/>
  <c r="N60" i="15"/>
  <c r="AD60" i="15"/>
  <c r="AF61" i="15"/>
  <c r="X61" i="15"/>
  <c r="P61" i="15"/>
  <c r="AB61" i="15"/>
  <c r="Q7" i="15"/>
  <c r="Y7" i="15"/>
  <c r="AG7" i="15"/>
  <c r="R8" i="15"/>
  <c r="Z8" i="15"/>
  <c r="AH8" i="15"/>
  <c r="S10" i="15"/>
  <c r="AA10" i="15"/>
  <c r="AI10" i="15"/>
  <c r="T11" i="15"/>
  <c r="AB11" i="15"/>
  <c r="AJ11" i="15"/>
  <c r="M26" i="15"/>
  <c r="U26" i="15"/>
  <c r="AC26" i="15"/>
  <c r="N27" i="15"/>
  <c r="V27" i="15"/>
  <c r="AD27" i="15"/>
  <c r="O28" i="15"/>
  <c r="W28" i="15"/>
  <c r="AE28" i="15"/>
  <c r="R29" i="15"/>
  <c r="AA29" i="15"/>
  <c r="AJ29" i="15"/>
  <c r="N30" i="15"/>
  <c r="X30" i="15"/>
  <c r="AJ30" i="15"/>
  <c r="W33" i="15"/>
  <c r="AG33" i="15"/>
  <c r="X34" i="15"/>
  <c r="AH34" i="15"/>
  <c r="Z45" i="15"/>
  <c r="N46" i="15"/>
  <c r="AB46" i="15"/>
  <c r="S48" i="15"/>
  <c r="AD48" i="15"/>
  <c r="Q55" i="15"/>
  <c r="AG55" i="15"/>
  <c r="AB56" i="15"/>
  <c r="S60" i="15"/>
  <c r="AI60" i="15"/>
  <c r="M61" i="15"/>
  <c r="AC61" i="15"/>
  <c r="R7" i="15"/>
  <c r="Z7" i="15"/>
  <c r="AH7" i="15"/>
  <c r="S8" i="15"/>
  <c r="AA8" i="15"/>
  <c r="T10" i="15"/>
  <c r="AB10" i="15"/>
  <c r="M11" i="15"/>
  <c r="U11" i="15"/>
  <c r="N26" i="15"/>
  <c r="V26" i="15"/>
  <c r="AD26" i="15"/>
  <c r="O27" i="15"/>
  <c r="W27" i="15"/>
  <c r="AE27" i="15"/>
  <c r="P28" i="15"/>
  <c r="X28" i="15"/>
  <c r="AG28" i="15"/>
  <c r="S29" i="15"/>
  <c r="O30" i="15"/>
  <c r="Y30" i="15"/>
  <c r="N33" i="15"/>
  <c r="X33" i="15"/>
  <c r="AH33" i="15"/>
  <c r="O34" i="15"/>
  <c r="Y34" i="15"/>
  <c r="AI34" i="15"/>
  <c r="M45" i="15"/>
  <c r="AA45" i="15"/>
  <c r="R46" i="15"/>
  <c r="AC46" i="15"/>
  <c r="T48" i="15"/>
  <c r="AE48" i="15"/>
  <c r="R55" i="15"/>
  <c r="AH55" i="15"/>
  <c r="Q56" i="15"/>
  <c r="AG56" i="15"/>
  <c r="AG57" i="15"/>
  <c r="Y57" i="15"/>
  <c r="Q57" i="15"/>
  <c r="AF57" i="15"/>
  <c r="X57" i="15"/>
  <c r="P57" i="15"/>
  <c r="AE57" i="15"/>
  <c r="W57" i="15"/>
  <c r="O57" i="15"/>
  <c r="AD57" i="15"/>
  <c r="V57" i="15"/>
  <c r="N57" i="15"/>
  <c r="AA57" i="15"/>
  <c r="T60" i="15"/>
  <c r="AJ60" i="15"/>
  <c r="N61" i="15"/>
  <c r="AD61" i="15"/>
  <c r="S7" i="15"/>
  <c r="AA7" i="15"/>
  <c r="T8" i="15"/>
  <c r="AB8" i="15"/>
  <c r="O26" i="15"/>
  <c r="W26" i="15"/>
  <c r="P27" i="15"/>
  <c r="X27" i="15"/>
  <c r="Q28" i="15"/>
  <c r="Y28" i="15"/>
  <c r="AH28" i="15"/>
  <c r="AG29" i="15"/>
  <c r="Y29" i="15"/>
  <c r="Q29" i="15"/>
  <c r="T29" i="15"/>
  <c r="AC29" i="15"/>
  <c r="P30" i="15"/>
  <c r="S46" i="15"/>
  <c r="AD46" i="15"/>
  <c r="U48" i="15"/>
  <c r="S55" i="15"/>
  <c r="AI55" i="15"/>
  <c r="U60" i="15"/>
  <c r="S54" i="15"/>
  <c r="AA54" i="15"/>
  <c r="AI54" i="15"/>
  <c r="R30" i="15"/>
  <c r="Z30" i="15"/>
  <c r="AH30" i="15"/>
  <c r="S31" i="15"/>
  <c r="AA31" i="15"/>
  <c r="Q49" i="15"/>
  <c r="Y49" i="15"/>
  <c r="AG49" i="15"/>
  <c r="R52" i="15"/>
  <c r="Z52" i="15"/>
  <c r="AH52" i="15"/>
  <c r="S53" i="15"/>
  <c r="AA53" i="15"/>
  <c r="T54" i="15"/>
  <c r="AB54" i="15"/>
  <c r="AJ54" i="15"/>
  <c r="Q61" i="15"/>
  <c r="Y61" i="15"/>
  <c r="AG61" i="15"/>
  <c r="R62" i="15"/>
  <c r="Z62" i="15"/>
  <c r="AH62" i="15"/>
  <c r="S63" i="15"/>
  <c r="AA63" i="15"/>
  <c r="AF32" i="15"/>
  <c r="S32" i="15"/>
  <c r="Z32" i="15"/>
  <c r="N32" i="15"/>
  <c r="AI32" i="15"/>
  <c r="AB32" i="15"/>
  <c r="Y32" i="15"/>
  <c r="X32" i="15"/>
  <c r="P32" i="15"/>
  <c r="M32" i="15"/>
  <c r="AB59" i="15"/>
  <c r="O59" i="15"/>
  <c r="AG59" i="15"/>
  <c r="AE59" i="15"/>
  <c r="X59" i="15"/>
  <c r="U59" i="15"/>
  <c r="T59" i="15"/>
  <c r="S30" i="15"/>
  <c r="AA30" i="15"/>
  <c r="T31" i="15"/>
  <c r="AB31" i="15"/>
  <c r="R49" i="15"/>
  <c r="Z49" i="15"/>
  <c r="AH49" i="15"/>
  <c r="S52" i="15"/>
  <c r="AA52" i="15"/>
  <c r="T53" i="15"/>
  <c r="AB53" i="15"/>
  <c r="M54" i="15"/>
  <c r="U54" i="15"/>
  <c r="AC54" i="15"/>
  <c r="R61" i="15"/>
  <c r="Z61" i="15"/>
  <c r="AH61" i="15"/>
  <c r="S62" i="15"/>
  <c r="AA62" i="15"/>
  <c r="T63" i="15"/>
  <c r="AB63" i="15"/>
  <c r="AD9" i="15"/>
  <c r="V9" i="15"/>
  <c r="N9" i="15"/>
  <c r="AF9" i="15"/>
  <c r="W9" i="15"/>
  <c r="AG9" i="15"/>
  <c r="U9" i="15"/>
  <c r="AC9" i="15"/>
  <c r="S9" i="15"/>
  <c r="AA9" i="15"/>
  <c r="Q9" i="15"/>
  <c r="AH9" i="15"/>
  <c r="X9" i="15"/>
  <c r="M9" i="15"/>
  <c r="Y9" i="15"/>
  <c r="T9" i="15"/>
  <c r="R9" i="15"/>
  <c r="AJ9" i="15"/>
  <c r="P9" i="15"/>
  <c r="AI9" i="15"/>
  <c r="O9" i="15"/>
  <c r="AE9" i="15"/>
  <c r="Z9" i="15"/>
  <c r="S49" i="15"/>
  <c r="AA49" i="15"/>
  <c r="T52" i="15"/>
  <c r="AB52" i="15"/>
  <c r="N54" i="15"/>
  <c r="V54" i="15"/>
  <c r="S61" i="15"/>
  <c r="AA61" i="15"/>
  <c r="T62" i="15"/>
  <c r="AB62" i="15"/>
  <c r="AD59" i="15"/>
  <c r="J59" i="15"/>
  <c r="J9" i="15"/>
  <c r="AE32" i="15"/>
  <c r="W32" i="15"/>
  <c r="O32" i="15"/>
  <c r="AC32" i="15"/>
  <c r="T32" i="15"/>
  <c r="AJ32" i="15"/>
  <c r="AA32" i="15"/>
  <c r="R32" i="15"/>
  <c r="V32" i="15"/>
  <c r="AH32" i="15"/>
  <c r="N58" i="15"/>
  <c r="Z58" i="15"/>
  <c r="S59" i="15"/>
  <c r="S58" i="15"/>
  <c r="AE58" i="15"/>
  <c r="AH59" i="15"/>
  <c r="Z59" i="15"/>
  <c r="R59" i="15"/>
  <c r="AI59" i="15"/>
  <c r="Y59" i="15"/>
  <c r="P59" i="15"/>
  <c r="AF59" i="15"/>
  <c r="W59" i="15"/>
  <c r="N59" i="15"/>
  <c r="V59" i="15"/>
  <c r="AJ59" i="15"/>
  <c r="AF6" i="15"/>
  <c r="X6" i="15"/>
  <c r="P6" i="15"/>
  <c r="AC6" i="15"/>
  <c r="U6" i="15"/>
  <c r="M6" i="15"/>
  <c r="AH6" i="15"/>
  <c r="Z6" i="15"/>
  <c r="R6" i="15"/>
  <c r="Y6" i="15"/>
  <c r="AI6" i="15"/>
  <c r="V6" i="15"/>
  <c r="AG6" i="15"/>
  <c r="T6" i="15"/>
  <c r="AE6" i="15"/>
  <c r="S6" i="15"/>
  <c r="AB6" i="15"/>
  <c r="O6" i="15"/>
  <c r="AH36" i="15"/>
  <c r="Z36" i="15"/>
  <c r="R36" i="15"/>
  <c r="AE36" i="15"/>
  <c r="W36" i="15"/>
  <c r="O36" i="15"/>
  <c r="AJ36" i="15"/>
  <c r="AB36" i="15"/>
  <c r="T36" i="15"/>
  <c r="AG36" i="15"/>
  <c r="U36" i="15"/>
  <c r="AD36" i="15"/>
  <c r="Q36" i="15"/>
  <c r="AC36" i="15"/>
  <c r="P36" i="15"/>
  <c r="AA36" i="15"/>
  <c r="N36" i="15"/>
  <c r="X36" i="15"/>
  <c r="Q32" i="15"/>
  <c r="AD32" i="15"/>
  <c r="T47" i="15"/>
  <c r="AJ58" i="15"/>
  <c r="V58" i="15"/>
  <c r="AH58" i="15"/>
  <c r="M59" i="15"/>
  <c r="AA59" i="15"/>
  <c r="N6" i="15"/>
  <c r="W58" i="15"/>
  <c r="AI58" i="15"/>
  <c r="AJ5" i="15"/>
  <c r="AB5" i="15"/>
  <c r="T5" i="15"/>
  <c r="AG5" i="15"/>
  <c r="Y5" i="15"/>
  <c r="Q5" i="15"/>
  <c r="AF5" i="15"/>
  <c r="V5" i="15"/>
  <c r="AD5" i="15"/>
  <c r="S5" i="15"/>
  <c r="AC5" i="15"/>
  <c r="R5" i="15"/>
  <c r="AA5" i="15"/>
  <c r="P5" i="15"/>
  <c r="AI5" i="15"/>
  <c r="X5" i="15"/>
  <c r="N5" i="15"/>
  <c r="AH5" i="15"/>
  <c r="Q6" i="15"/>
  <c r="M36" i="15"/>
  <c r="U32" i="15"/>
  <c r="AG32" i="15"/>
  <c r="AF47" i="15"/>
  <c r="X47" i="15"/>
  <c r="P47" i="15"/>
  <c r="AH47" i="15"/>
  <c r="Y47" i="15"/>
  <c r="O47" i="15"/>
  <c r="AE47" i="15"/>
  <c r="V47" i="15"/>
  <c r="M47" i="15"/>
  <c r="W47" i="15"/>
  <c r="AJ47" i="15"/>
  <c r="M58" i="15"/>
  <c r="Q59" i="15"/>
  <c r="AC59" i="15"/>
  <c r="W6" i="15"/>
  <c r="S36" i="15"/>
  <c r="T35" i="15"/>
  <c r="AF35" i="15"/>
  <c r="S38" i="15"/>
  <c r="Y39" i="15"/>
  <c r="AJ38" i="15"/>
  <c r="AB38" i="15"/>
  <c r="T38" i="15"/>
  <c r="AG38" i="15"/>
  <c r="Y38" i="15"/>
  <c r="Q38" i="15"/>
  <c r="AD38" i="15"/>
  <c r="V38" i="15"/>
  <c r="N38" i="15"/>
  <c r="W38" i="15"/>
  <c r="AI38" i="15"/>
  <c r="AF41" i="15"/>
  <c r="X41" i="15"/>
  <c r="P41" i="15"/>
  <c r="AE41" i="15"/>
  <c r="W41" i="15"/>
  <c r="O41" i="15"/>
  <c r="AJ41" i="15"/>
  <c r="AB41" i="15"/>
  <c r="T41" i="15"/>
  <c r="AG41" i="15"/>
  <c r="Y41" i="15"/>
  <c r="Q41" i="15"/>
  <c r="Z41" i="15"/>
  <c r="X35" i="15"/>
  <c r="X38" i="15"/>
  <c r="Q39" i="15"/>
  <c r="AD39" i="15"/>
  <c r="AA41" i="15"/>
  <c r="R58" i="15"/>
  <c r="AA58" i="15"/>
  <c r="M35" i="15"/>
  <c r="Z35" i="15"/>
  <c r="M38" i="15"/>
  <c r="Z38" i="15"/>
  <c r="S39" i="15"/>
  <c r="AF39" i="15"/>
  <c r="AI40" i="15"/>
  <c r="W40" i="15"/>
  <c r="M41" i="15"/>
  <c r="AC41" i="15"/>
  <c r="AG42" i="15"/>
  <c r="Y42" i="15"/>
  <c r="Q42" i="15"/>
  <c r="AF42" i="15"/>
  <c r="X42" i="15"/>
  <c r="P42" i="15"/>
  <c r="AC42" i="15"/>
  <c r="U42" i="15"/>
  <c r="M42" i="15"/>
  <c r="AH42" i="15"/>
  <c r="Z42" i="15"/>
  <c r="R42" i="15"/>
  <c r="AA42" i="15"/>
  <c r="T39" i="15"/>
  <c r="AG39" i="15"/>
  <c r="AD40" i="15"/>
  <c r="V40" i="15"/>
  <c r="N40" i="15"/>
  <c r="AF40" i="15"/>
  <c r="X40" i="15"/>
  <c r="P40" i="15"/>
  <c r="Y40" i="15"/>
  <c r="N41" i="15"/>
  <c r="AD41" i="15"/>
  <c r="AG58" i="15"/>
  <c r="Y58" i="15"/>
  <c r="Q58" i="15"/>
  <c r="T58" i="15"/>
  <c r="AC58" i="15"/>
  <c r="P35" i="15"/>
  <c r="AC37" i="15"/>
  <c r="U37" i="15"/>
  <c r="M37" i="15"/>
  <c r="Y37" i="15"/>
  <c r="P38" i="15"/>
  <c r="AC38" i="15"/>
  <c r="V39" i="15"/>
  <c r="M40" i="15"/>
  <c r="Z40" i="15"/>
  <c r="R41" i="15"/>
  <c r="AH41" i="15"/>
  <c r="N42" i="15"/>
  <c r="AD42" i="15"/>
  <c r="AE43" i="15"/>
  <c r="R38" i="15"/>
  <c r="AE38" i="15"/>
  <c r="AC39" i="15"/>
  <c r="U39" i="15"/>
  <c r="M39" i="15"/>
  <c r="AH39" i="15"/>
  <c r="Z39" i="15"/>
  <c r="R39" i="15"/>
  <c r="AE39" i="15"/>
  <c r="W39" i="15"/>
  <c r="O39" i="15"/>
  <c r="X39" i="15"/>
  <c r="AJ39" i="15"/>
  <c r="O40" i="15"/>
  <c r="AB40" i="15"/>
  <c r="S41" i="15"/>
  <c r="AI41" i="15"/>
  <c r="O42" i="15"/>
  <c r="AE42" i="15"/>
  <c r="M43" i="15"/>
  <c r="S35" i="15"/>
  <c r="AA35" i="15"/>
  <c r="AI35" i="15"/>
  <c r="S43" i="15"/>
  <c r="AA43" i="15"/>
  <c r="AI43" i="15"/>
  <c r="N35" i="15"/>
  <c r="V35" i="15"/>
  <c r="AD35" i="15"/>
  <c r="P37" i="15"/>
  <c r="X37" i="15"/>
  <c r="AF37" i="15"/>
  <c r="S40" i="15"/>
  <c r="AA40" i="15"/>
  <c r="N43" i="15"/>
  <c r="V43" i="15"/>
  <c r="AD43" i="15"/>
  <c r="P44" i="15"/>
  <c r="Y44" i="15"/>
  <c r="U50" i="15"/>
  <c r="AD50" i="15"/>
  <c r="Q51" i="15"/>
  <c r="P43" i="15"/>
  <c r="X43" i="15"/>
  <c r="AF43" i="15"/>
  <c r="S44" i="15"/>
  <c r="AB44" i="15"/>
  <c r="Q35" i="15"/>
  <c r="Y35" i="15"/>
  <c r="S37" i="15"/>
  <c r="AA37" i="15"/>
  <c r="Q43" i="15"/>
  <c r="Y43" i="15"/>
  <c r="AG43" i="15"/>
  <c r="AH44" i="15"/>
  <c r="Z44" i="15"/>
  <c r="R44" i="15"/>
  <c r="T44" i="15"/>
  <c r="AC44" i="15"/>
  <c r="AF51" i="15"/>
  <c r="X51" i="15"/>
  <c r="P51" i="15"/>
  <c r="AD51" i="15"/>
  <c r="V51" i="15"/>
  <c r="AJ51" i="15"/>
  <c r="AB51" i="15"/>
  <c r="T51" i="15"/>
  <c r="U51" i="15"/>
  <c r="AH51" i="15"/>
  <c r="R43" i="15"/>
  <c r="Z43" i="15"/>
  <c r="U44" i="15"/>
  <c r="P50" i="15"/>
  <c r="Y50" i="15"/>
  <c r="W51" i="15"/>
  <c r="AI51" i="15"/>
  <c r="S50" i="15"/>
  <c r="AA50" i="15"/>
  <c r="AD17" i="15"/>
  <c r="V17" i="15"/>
  <c r="N17" i="15"/>
  <c r="AC17" i="15"/>
  <c r="U17" i="15"/>
  <c r="M17" i="15"/>
  <c r="AJ17" i="15"/>
  <c r="AB17" i="15"/>
  <c r="T17" i="15"/>
  <c r="AH17" i="15"/>
  <c r="Z17" i="15"/>
  <c r="R17" i="15"/>
  <c r="AG17" i="15"/>
  <c r="Y17" i="15"/>
  <c r="Q17" i="15"/>
  <c r="AF17" i="15"/>
  <c r="X17" i="15"/>
  <c r="P17" i="15"/>
  <c r="AC12" i="15"/>
  <c r="U12" i="15"/>
  <c r="M12" i="15"/>
  <c r="AH12" i="15"/>
  <c r="N12" i="15"/>
  <c r="AJ12" i="15"/>
  <c r="S17" i="15"/>
  <c r="AE18" i="15"/>
  <c r="AD18" i="15"/>
  <c r="V18" i="15"/>
  <c r="N18" i="15"/>
  <c r="AH18" i="15"/>
  <c r="Z18" i="15"/>
  <c r="R18" i="15"/>
  <c r="AG18" i="15"/>
  <c r="Y18" i="15"/>
  <c r="Q18" i="15"/>
  <c r="T18" i="15"/>
  <c r="Z12" i="15"/>
  <c r="AH13" i="15"/>
  <c r="Z13" i="15"/>
  <c r="R13" i="15"/>
  <c r="AG13" i="15"/>
  <c r="Y13" i="15"/>
  <c r="Q13" i="15"/>
  <c r="AF13" i="15"/>
  <c r="X13" i="15"/>
  <c r="P13" i="15"/>
  <c r="AD13" i="15"/>
  <c r="V13" i="15"/>
  <c r="N13" i="15"/>
  <c r="AJ13" i="15"/>
  <c r="AB13" i="15"/>
  <c r="T13" i="15"/>
  <c r="AC13" i="15"/>
  <c r="AH14" i="15"/>
  <c r="Z14" i="15"/>
  <c r="R14" i="15"/>
  <c r="AE14" i="15"/>
  <c r="W14" i="15"/>
  <c r="O14" i="15"/>
  <c r="AC14" i="15"/>
  <c r="U14" i="15"/>
  <c r="M14" i="15"/>
  <c r="AF14" i="15"/>
  <c r="AI17" i="15"/>
  <c r="AJ18" i="15"/>
  <c r="P18" i="15"/>
  <c r="X18" i="15"/>
  <c r="AF18" i="15"/>
  <c r="Q19" i="15"/>
  <c r="Y19" i="15"/>
  <c r="AG19" i="15"/>
  <c r="R20" i="15"/>
  <c r="Z20" i="15"/>
  <c r="AH20" i="15"/>
  <c r="S21" i="15"/>
  <c r="AA21" i="15"/>
  <c r="AI21" i="15"/>
  <c r="T22" i="15"/>
  <c r="AB22" i="15"/>
  <c r="AJ22" i="15"/>
  <c r="O25" i="15"/>
  <c r="W25" i="15"/>
  <c r="AE25" i="15"/>
  <c r="S12" i="15"/>
  <c r="AA12" i="15"/>
  <c r="AI12" i="15"/>
  <c r="R19" i="15"/>
  <c r="Z19" i="15"/>
  <c r="AH19" i="15"/>
  <c r="S20" i="15"/>
  <c r="AA20" i="15"/>
  <c r="AI20" i="15"/>
  <c r="T21" i="15"/>
  <c r="AB21" i="15"/>
  <c r="AJ21" i="15"/>
  <c r="P25" i="15"/>
  <c r="X25" i="15"/>
  <c r="AF25" i="15"/>
  <c r="S19" i="15"/>
  <c r="AA19" i="15"/>
  <c r="AI19" i="15"/>
  <c r="T20" i="15"/>
  <c r="AB20" i="15"/>
  <c r="P24" i="15"/>
  <c r="X24" i="15"/>
  <c r="AF24" i="15"/>
  <c r="Q25" i="15"/>
  <c r="Y25" i="15"/>
  <c r="AG25" i="15"/>
  <c r="P15" i="15"/>
  <c r="X15" i="15"/>
  <c r="AF15" i="15"/>
  <c r="Q16" i="15"/>
  <c r="Y16" i="15"/>
  <c r="AG16" i="15"/>
  <c r="S18" i="15"/>
  <c r="AA18" i="15"/>
  <c r="AI18" i="15"/>
  <c r="T19" i="15"/>
  <c r="AB19" i="15"/>
  <c r="AJ19" i="15"/>
  <c r="M20" i="15"/>
  <c r="U20" i="15"/>
  <c r="AC20" i="15"/>
  <c r="N21" i="15"/>
  <c r="V21" i="15"/>
  <c r="P23" i="15"/>
  <c r="X23" i="15"/>
  <c r="AF23" i="15"/>
  <c r="Q24" i="15"/>
  <c r="Y24" i="15"/>
  <c r="AG24" i="15"/>
  <c r="R25" i="15"/>
  <c r="Z25" i="15"/>
  <c r="AH25" i="15"/>
  <c r="P22" i="15"/>
  <c r="X22" i="15"/>
  <c r="AF22" i="15"/>
  <c r="S25" i="15"/>
  <c r="AA25" i="15"/>
  <c r="AI25" i="15"/>
  <c r="O12" i="15"/>
  <c r="W12" i="15"/>
  <c r="AE12" i="15"/>
  <c r="Q14" i="15"/>
  <c r="Y14" i="15"/>
  <c r="AG14" i="15"/>
  <c r="R15" i="15"/>
  <c r="Z15" i="15"/>
  <c r="AH15" i="15"/>
  <c r="S16" i="15"/>
  <c r="AA16" i="15"/>
  <c r="AI16" i="15"/>
  <c r="M18" i="15"/>
  <c r="U18" i="15"/>
  <c r="AC18" i="15"/>
  <c r="N19" i="15"/>
  <c r="V19" i="15"/>
  <c r="AD19" i="15"/>
  <c r="O20" i="15"/>
  <c r="W20" i="15"/>
  <c r="AE20" i="15"/>
  <c r="P21" i="15"/>
  <c r="X21" i="15"/>
  <c r="AF21" i="15"/>
  <c r="Q22" i="15"/>
  <c r="Y22" i="15"/>
  <c r="AG22" i="15"/>
  <c r="R23" i="15"/>
  <c r="Z23" i="15"/>
  <c r="AH23" i="15"/>
  <c r="S24" i="15"/>
  <c r="AA24" i="15"/>
  <c r="T25" i="15"/>
  <c r="AB25" i="15"/>
  <c r="AJ25" i="15"/>
  <c r="P12" i="15"/>
  <c r="X12" i="15"/>
  <c r="AF12" i="15"/>
  <c r="S15" i="15"/>
  <c r="AA15" i="15"/>
  <c r="AI15" i="15"/>
  <c r="T16" i="15"/>
  <c r="AB16" i="15"/>
  <c r="O19" i="15"/>
  <c r="W19" i="15"/>
  <c r="AE19" i="15"/>
  <c r="P20" i="15"/>
  <c r="X20" i="15"/>
  <c r="AF20" i="15"/>
  <c r="Q21" i="15"/>
  <c r="Y21" i="15"/>
  <c r="AG21" i="15"/>
  <c r="R22" i="15"/>
  <c r="Z22" i="15"/>
  <c r="S23" i="15"/>
  <c r="AA23" i="15"/>
  <c r="AI23" i="15"/>
  <c r="T24" i="15"/>
  <c r="AB24" i="15"/>
  <c r="AJ24" i="15"/>
  <c r="M25" i="15"/>
  <c r="U25" i="15"/>
  <c r="AC25" i="15"/>
  <c r="Q12" i="15"/>
  <c r="Y12" i="15"/>
  <c r="S14" i="15"/>
  <c r="AA14" i="15"/>
  <c r="T15" i="15"/>
  <c r="AB15" i="15"/>
  <c r="M16" i="15"/>
  <c r="U16" i="15"/>
  <c r="O18" i="15"/>
  <c r="W18" i="15"/>
  <c r="P19" i="15"/>
  <c r="X19" i="15"/>
  <c r="Q20" i="15"/>
  <c r="Y20" i="15"/>
  <c r="R21" i="15"/>
  <c r="Z21" i="15"/>
  <c r="S22" i="15"/>
  <c r="AA22" i="15"/>
  <c r="T23" i="15"/>
  <c r="AB23" i="15"/>
  <c r="M24" i="15"/>
  <c r="U24" i="15"/>
  <c r="N25" i="15"/>
  <c r="V25" i="15"/>
  <c r="AI28" i="7"/>
  <c r="J473" i="7"/>
  <c r="AB90" i="7"/>
  <c r="AC93" i="7"/>
  <c r="J34" i="7"/>
  <c r="J63" i="7"/>
  <c r="J368" i="7"/>
  <c r="S110" i="7"/>
  <c r="J112" i="7"/>
  <c r="J129" i="7"/>
  <c r="AE156" i="7"/>
  <c r="J158" i="7"/>
  <c r="AG248" i="7"/>
  <c r="J268" i="7"/>
  <c r="AC51" i="7"/>
  <c r="J200" i="7"/>
  <c r="J66" i="7"/>
  <c r="V167" i="7"/>
  <c r="AC68" i="7"/>
  <c r="AD343" i="7"/>
  <c r="AG172" i="7"/>
  <c r="AI265" i="7"/>
  <c r="Z409" i="7"/>
  <c r="J445" i="7"/>
  <c r="V72" i="7"/>
  <c r="AB192" i="7"/>
  <c r="AE304" i="7"/>
  <c r="AH332" i="7"/>
  <c r="AE356" i="7"/>
  <c r="AH347" i="7"/>
  <c r="AB210" i="7"/>
  <c r="J76" i="7"/>
  <c r="AG545" i="7"/>
  <c r="J581" i="7"/>
  <c r="J10" i="7"/>
  <c r="AB382" i="7"/>
  <c r="J243" i="7"/>
  <c r="X81" i="7"/>
  <c r="U613" i="7"/>
  <c r="Q28" i="7"/>
  <c r="AF85" i="7"/>
  <c r="J256" i="7"/>
  <c r="AD21" i="7"/>
  <c r="X267" i="7"/>
  <c r="J386" i="7"/>
  <c r="J534" i="7"/>
  <c r="Z626" i="7"/>
  <c r="AG135" i="7"/>
  <c r="N51" i="7"/>
  <c r="AD65" i="7"/>
  <c r="T298" i="7"/>
  <c r="T168" i="7"/>
  <c r="S68" i="7"/>
  <c r="AE316" i="7"/>
  <c r="N172" i="7"/>
  <c r="R400" i="7"/>
  <c r="M347" i="7"/>
  <c r="AB47" i="7"/>
  <c r="Z294" i="7"/>
  <c r="J9" i="7"/>
  <c r="J17" i="7"/>
  <c r="AE376" i="7"/>
  <c r="Q468" i="7"/>
  <c r="AB503" i="7"/>
  <c r="AG28" i="7"/>
  <c r="AJ256" i="7"/>
  <c r="AG518" i="7"/>
  <c r="J527" i="7"/>
  <c r="J472" i="7"/>
  <c r="J27" i="7"/>
  <c r="AE361" i="7"/>
  <c r="AJ492" i="7"/>
  <c r="M538" i="7"/>
  <c r="W639" i="7"/>
  <c r="M109" i="7"/>
  <c r="W137" i="7"/>
  <c r="AE143" i="7"/>
  <c r="J146" i="7"/>
  <c r="AE155" i="7"/>
  <c r="J160" i="7"/>
  <c r="AJ37" i="7"/>
  <c r="P51" i="7"/>
  <c r="AJ325" i="7"/>
  <c r="J52" i="7"/>
  <c r="T250" i="7"/>
  <c r="AC326" i="7"/>
  <c r="AD252" i="7"/>
  <c r="J272" i="7"/>
  <c r="AJ287" i="7"/>
  <c r="AH171" i="7"/>
  <c r="J205" i="7"/>
  <c r="AH264" i="7"/>
  <c r="U316" i="7"/>
  <c r="AA172" i="7"/>
  <c r="AD255" i="7"/>
  <c r="W400" i="7"/>
  <c r="O408" i="7"/>
  <c r="AD424" i="7"/>
  <c r="J435" i="7"/>
  <c r="AD436" i="7"/>
  <c r="J58" i="7"/>
  <c r="X347" i="7"/>
  <c r="N47" i="7"/>
  <c r="J225" i="7"/>
  <c r="J280" i="7"/>
  <c r="Q322" i="7"/>
  <c r="AB360" i="7"/>
  <c r="AE551" i="7"/>
  <c r="Z565" i="7"/>
  <c r="S566" i="7"/>
  <c r="Z568" i="7"/>
  <c r="AJ581" i="7"/>
  <c r="AC587" i="7"/>
  <c r="P597" i="7"/>
  <c r="AI7" i="7"/>
  <c r="V494" i="7"/>
  <c r="S498" i="7"/>
  <c r="AF502" i="7"/>
  <c r="AI483" i="7"/>
  <c r="AH80" i="7"/>
  <c r="AE615" i="7"/>
  <c r="R83" i="7"/>
  <c r="AG385" i="7"/>
  <c r="AB623" i="7"/>
  <c r="J25" i="7"/>
  <c r="AH180" i="7"/>
  <c r="J88" i="7"/>
  <c r="Y51" i="7"/>
  <c r="X47" i="7"/>
  <c r="AC581" i="7"/>
  <c r="AI595" i="7"/>
  <c r="M10" i="7"/>
  <c r="J493" i="7"/>
  <c r="AI478" i="7"/>
  <c r="AJ6" i="7"/>
  <c r="AJ470" i="7"/>
  <c r="Z50" i="7"/>
  <c r="Z258" i="7"/>
  <c r="AG51" i="7"/>
  <c r="U297" i="7"/>
  <c r="J270" i="7"/>
  <c r="AE53" i="7"/>
  <c r="T271" i="7"/>
  <c r="AB188" i="7"/>
  <c r="J232" i="7"/>
  <c r="Y273" i="7"/>
  <c r="M264" i="7"/>
  <c r="AB302" i="7"/>
  <c r="U390" i="7"/>
  <c r="X393" i="7"/>
  <c r="J429" i="7"/>
  <c r="AA333" i="7"/>
  <c r="AA224" i="7"/>
  <c r="O565" i="7"/>
  <c r="V587" i="7"/>
  <c r="V592" i="7"/>
  <c r="V597" i="7"/>
  <c r="AC599" i="7"/>
  <c r="S601" i="7"/>
  <c r="W603" i="7"/>
  <c r="N9" i="7"/>
  <c r="S10" i="7"/>
  <c r="AI467" i="7"/>
  <c r="J499" i="7"/>
  <c r="J484" i="7"/>
  <c r="J631" i="7"/>
  <c r="J79" i="7"/>
  <c r="AD80" i="7"/>
  <c r="O491" i="7"/>
  <c r="N614" i="7"/>
  <c r="R256" i="7"/>
  <c r="J454" i="7"/>
  <c r="X642" i="7"/>
  <c r="S33" i="7"/>
  <c r="AA63" i="7"/>
  <c r="AA338" i="7"/>
  <c r="N351" i="7"/>
  <c r="AC117" i="7"/>
  <c r="AE145" i="7"/>
  <c r="AH154" i="7"/>
  <c r="P311" i="7"/>
  <c r="T229" i="7"/>
  <c r="AG69" i="7"/>
  <c r="AF426" i="7"/>
  <c r="AI278" i="7"/>
  <c r="W334" i="7"/>
  <c r="T358" i="7"/>
  <c r="V307" i="7"/>
  <c r="AJ565" i="7"/>
  <c r="O570" i="7"/>
  <c r="R591" i="7"/>
  <c r="AJ30" i="7"/>
  <c r="AG246" i="7"/>
  <c r="T25" i="7"/>
  <c r="U179" i="7"/>
  <c r="J181" i="7"/>
  <c r="J21" i="7"/>
  <c r="J35" i="7"/>
  <c r="AE63" i="7"/>
  <c r="AC338" i="7"/>
  <c r="J383" i="7"/>
  <c r="Z384" i="7"/>
  <c r="AC458" i="7"/>
  <c r="J481" i="7"/>
  <c r="J524" i="7"/>
  <c r="S533" i="7"/>
  <c r="Y624" i="7"/>
  <c r="W640" i="7"/>
  <c r="J98" i="7"/>
  <c r="AD104" i="7"/>
  <c r="Y113" i="7"/>
  <c r="Q116" i="7"/>
  <c r="J121" i="7"/>
  <c r="W122" i="7"/>
  <c r="M133" i="7"/>
  <c r="O154" i="7"/>
  <c r="AG282" i="7"/>
  <c r="AE214" i="7"/>
  <c r="O297" i="7"/>
  <c r="AD311" i="7"/>
  <c r="AD215" i="7"/>
  <c r="Z188" i="7"/>
  <c r="J343" i="7"/>
  <c r="J233" i="7"/>
  <c r="Y254" i="7"/>
  <c r="U303" i="7"/>
  <c r="J409" i="7"/>
  <c r="AJ412" i="7"/>
  <c r="J417" i="7"/>
  <c r="AJ44" i="7"/>
  <c r="J237" i="7"/>
  <c r="AI177" i="7"/>
  <c r="J239" i="7"/>
  <c r="J549" i="7"/>
  <c r="W558" i="7"/>
  <c r="V574" i="7"/>
  <c r="J602" i="7"/>
  <c r="S607" i="7"/>
  <c r="J372" i="7"/>
  <c r="J374" i="7"/>
  <c r="M379" i="7"/>
  <c r="AJ464" i="7"/>
  <c r="J468" i="7"/>
  <c r="AD616" i="7"/>
  <c r="AH83" i="7"/>
  <c r="Z527" i="7"/>
  <c r="AC642" i="7"/>
  <c r="J621" i="7"/>
  <c r="Z23" i="7"/>
  <c r="AB479" i="7"/>
  <c r="U29" i="7"/>
  <c r="S97" i="7"/>
  <c r="Y530" i="7"/>
  <c r="O532" i="7"/>
  <c r="AG533" i="7"/>
  <c r="W114" i="7"/>
  <c r="P115" i="7"/>
  <c r="V128" i="7"/>
  <c r="Q129" i="7"/>
  <c r="AE154" i="7"/>
  <c r="W163" i="7"/>
  <c r="O164" i="7"/>
  <c r="J184" i="7"/>
  <c r="AF167" i="7"/>
  <c r="R326" i="7"/>
  <c r="S187" i="7"/>
  <c r="AD271" i="7"/>
  <c r="J41" i="7"/>
  <c r="P55" i="7"/>
  <c r="U69" i="7"/>
  <c r="S301" i="7"/>
  <c r="Z205" i="7"/>
  <c r="AI219" i="7"/>
  <c r="S233" i="7"/>
  <c r="J274" i="7"/>
  <c r="AD57" i="7"/>
  <c r="J234" i="7"/>
  <c r="Q255" i="7"/>
  <c r="T289" i="7"/>
  <c r="Z345" i="7"/>
  <c r="AD404" i="7"/>
  <c r="AG404" i="7"/>
  <c r="Q408" i="7"/>
  <c r="AJ428" i="7"/>
  <c r="J434" i="7"/>
  <c r="AF443" i="7"/>
  <c r="J548" i="7"/>
  <c r="AG30" i="7"/>
  <c r="M256" i="7"/>
  <c r="V369" i="7"/>
  <c r="Y504" i="7"/>
  <c r="O506" i="7"/>
  <c r="AH527" i="7"/>
  <c r="J537" i="7"/>
  <c r="X539" i="7"/>
  <c r="AI642" i="7"/>
  <c r="Q32" i="7"/>
  <c r="AB25" i="7"/>
  <c r="AF179" i="7"/>
  <c r="R180" i="7"/>
  <c r="Z475" i="7"/>
  <c r="R93" i="7"/>
  <c r="J95" i="7"/>
  <c r="AF96" i="7"/>
  <c r="AE97" i="7"/>
  <c r="W247" i="7"/>
  <c r="AJ281" i="7"/>
  <c r="AF351" i="7"/>
  <c r="J366" i="7"/>
  <c r="J455" i="7"/>
  <c r="U517" i="7"/>
  <c r="Z530" i="7"/>
  <c r="Q626" i="7"/>
  <c r="J634" i="7"/>
  <c r="AJ100" i="7"/>
  <c r="AE103" i="7"/>
  <c r="J105" i="7"/>
  <c r="Z109" i="7"/>
  <c r="AE114" i="7"/>
  <c r="J117" i="7"/>
  <c r="AE121" i="7"/>
  <c r="AC124" i="7"/>
  <c r="AF128" i="7"/>
  <c r="AF129" i="7"/>
  <c r="AE135" i="7"/>
  <c r="Q145" i="7"/>
  <c r="Z149" i="7"/>
  <c r="J151" i="7"/>
  <c r="AF154" i="7"/>
  <c r="P164" i="7"/>
  <c r="AI50" i="7"/>
  <c r="AE227" i="7"/>
  <c r="J296" i="7"/>
  <c r="P166" i="7"/>
  <c r="W185" i="7"/>
  <c r="J214" i="7"/>
  <c r="AC297" i="7"/>
  <c r="N311" i="7"/>
  <c r="J229" i="7"/>
  <c r="T260" i="7"/>
  <c r="AD298" i="7"/>
  <c r="S326" i="7"/>
  <c r="AD299" i="7"/>
  <c r="AB217" i="7"/>
  <c r="AH300" i="7"/>
  <c r="AH70" i="7"/>
  <c r="J190" i="7"/>
  <c r="X219" i="7"/>
  <c r="N255" i="7"/>
  <c r="AJ407" i="7"/>
  <c r="AD437" i="7"/>
  <c r="AI440" i="7"/>
  <c r="N440" i="7"/>
  <c r="J456" i="7"/>
  <c r="AF620" i="7"/>
  <c r="J24" i="7"/>
  <c r="J178" i="7"/>
  <c r="AG182" i="7"/>
  <c r="J477" i="7"/>
  <c r="W531" i="7"/>
  <c r="AD92" i="7"/>
  <c r="AC198" i="7"/>
  <c r="J226" i="7"/>
  <c r="J341" i="7"/>
  <c r="O361" i="7"/>
  <c r="J384" i="7"/>
  <c r="N470" i="7"/>
  <c r="AF521" i="7"/>
  <c r="J523" i="7"/>
  <c r="AF530" i="7"/>
  <c r="P540" i="7"/>
  <c r="Z625" i="7"/>
  <c r="AG112" i="7"/>
  <c r="AH114" i="7"/>
  <c r="J133" i="7"/>
  <c r="AH138" i="7"/>
  <c r="AH141" i="7"/>
  <c r="J143" i="7"/>
  <c r="AD144" i="7"/>
  <c r="Z146" i="7"/>
  <c r="R164" i="7"/>
  <c r="V326" i="7"/>
  <c r="Z203" i="7"/>
  <c r="AF203" i="7"/>
  <c r="O42" i="7"/>
  <c r="P42" i="7"/>
  <c r="J450" i="7"/>
  <c r="O334" i="7"/>
  <c r="X334" i="7"/>
  <c r="X573" i="7"/>
  <c r="W573" i="7"/>
  <c r="U164" i="7"/>
  <c r="W65" i="7"/>
  <c r="Q298" i="7"/>
  <c r="AD326" i="7"/>
  <c r="J285" i="7"/>
  <c r="V286" i="7"/>
  <c r="AB41" i="7"/>
  <c r="J189" i="7"/>
  <c r="J415" i="7"/>
  <c r="Q424" i="7"/>
  <c r="AE431" i="7"/>
  <c r="O437" i="7"/>
  <c r="U256" i="7"/>
  <c r="X367" i="7"/>
  <c r="X456" i="7"/>
  <c r="AJ537" i="7"/>
  <c r="P642" i="7"/>
  <c r="AD643" i="7"/>
  <c r="AG510" i="7"/>
  <c r="AA24" i="7"/>
  <c r="U178" i="7"/>
  <c r="M474" i="7"/>
  <c r="AE87" i="7"/>
  <c r="Z531" i="7"/>
  <c r="X91" i="7"/>
  <c r="J29" i="7"/>
  <c r="AG267" i="7"/>
  <c r="J309" i="7"/>
  <c r="Z351" i="7"/>
  <c r="AD470" i="7"/>
  <c r="J532" i="7"/>
  <c r="T533" i="7"/>
  <c r="J542" i="7"/>
  <c r="AG608" i="7"/>
  <c r="Y108" i="7"/>
  <c r="AH109" i="7"/>
  <c r="M112" i="7"/>
  <c r="J114" i="7"/>
  <c r="M117" i="7"/>
  <c r="AF123" i="7"/>
  <c r="V134" i="7"/>
  <c r="R138" i="7"/>
  <c r="V144" i="7"/>
  <c r="R145" i="7"/>
  <c r="AH151" i="7"/>
  <c r="M154" i="7"/>
  <c r="AD158" i="7"/>
  <c r="J164" i="7"/>
  <c r="W164" i="7"/>
  <c r="V36" i="7"/>
  <c r="AA165" i="7"/>
  <c r="J199" i="7"/>
  <c r="AF37" i="7"/>
  <c r="AB166" i="7"/>
  <c r="J269" i="7"/>
  <c r="AI326" i="7"/>
  <c r="T251" i="7"/>
  <c r="AI285" i="7"/>
  <c r="J54" i="7"/>
  <c r="O68" i="7"/>
  <c r="Q188" i="7"/>
  <c r="R203" i="7"/>
  <c r="P286" i="7"/>
  <c r="Q42" i="7"/>
  <c r="J171" i="7"/>
  <c r="N316" i="7"/>
  <c r="M330" i="7"/>
  <c r="J303" i="7"/>
  <c r="J402" i="7"/>
  <c r="J412" i="7"/>
  <c r="Z418" i="7"/>
  <c r="AJ423" i="7"/>
  <c r="Y175" i="7"/>
  <c r="U175" i="7"/>
  <c r="S358" i="7"/>
  <c r="AB176" i="7"/>
  <c r="AC76" i="7"/>
  <c r="N294" i="7"/>
  <c r="J90" i="7"/>
  <c r="Z6" i="7"/>
  <c r="J295" i="7"/>
  <c r="J340" i="7"/>
  <c r="AE492" i="7"/>
  <c r="N624" i="7"/>
  <c r="U639" i="7"/>
  <c r="AF164" i="7"/>
  <c r="R405" i="7"/>
  <c r="AE405" i="7"/>
  <c r="AB550" i="7"/>
  <c r="AA550" i="7"/>
  <c r="J30" i="7"/>
  <c r="AE83" i="7"/>
  <c r="Z256" i="7"/>
  <c r="AE618" i="7"/>
  <c r="U642" i="7"/>
  <c r="N643" i="7"/>
  <c r="N530" i="7"/>
  <c r="Q533" i="7"/>
  <c r="M622" i="7"/>
  <c r="AE624" i="7"/>
  <c r="J626" i="7"/>
  <c r="AC639" i="7"/>
  <c r="O104" i="7"/>
  <c r="R129" i="7"/>
  <c r="J132" i="7"/>
  <c r="U133" i="7"/>
  <c r="AF137" i="7"/>
  <c r="P154" i="7"/>
  <c r="AH164" i="7"/>
  <c r="O38" i="7"/>
  <c r="Z68" i="7"/>
  <c r="Z42" i="7"/>
  <c r="AI233" i="7"/>
  <c r="T254" i="7"/>
  <c r="AG396" i="7"/>
  <c r="AJ405" i="7"/>
  <c r="J432" i="7"/>
  <c r="AB277" i="7"/>
  <c r="AB358" i="7"/>
  <c r="AE321" i="7"/>
  <c r="J349" i="7"/>
  <c r="AD211" i="7"/>
  <c r="T211" i="7"/>
  <c r="Y529" i="7"/>
  <c r="Y385" i="7"/>
  <c r="X29" i="7"/>
  <c r="AI86" i="7"/>
  <c r="J247" i="7"/>
  <c r="AC257" i="7"/>
  <c r="P295" i="7"/>
  <c r="J338" i="7"/>
  <c r="J505" i="7"/>
  <c r="AD507" i="7"/>
  <c r="J511" i="7"/>
  <c r="AD525" i="7"/>
  <c r="AA533" i="7"/>
  <c r="T536" i="7"/>
  <c r="T610" i="7"/>
  <c r="Y626" i="7"/>
  <c r="R98" i="7"/>
  <c r="P107" i="7"/>
  <c r="AG116" i="7"/>
  <c r="J118" i="7"/>
  <c r="J124" i="7"/>
  <c r="O128" i="7"/>
  <c r="N129" i="7"/>
  <c r="AE132" i="7"/>
  <c r="AC133" i="7"/>
  <c r="AJ136" i="7"/>
  <c r="M164" i="7"/>
  <c r="AD167" i="7"/>
  <c r="P326" i="7"/>
  <c r="J39" i="7"/>
  <c r="T313" i="7"/>
  <c r="AD69" i="7"/>
  <c r="AC170" i="7"/>
  <c r="M343" i="7"/>
  <c r="AF42" i="7"/>
  <c r="J57" i="7"/>
  <c r="U71" i="7"/>
  <c r="Z265" i="7"/>
  <c r="W303" i="7"/>
  <c r="O405" i="7"/>
  <c r="AD408" i="7"/>
  <c r="AD58" i="7"/>
  <c r="J173" i="7"/>
  <c r="W332" i="7"/>
  <c r="T277" i="7"/>
  <c r="AH348" i="7"/>
  <c r="R75" i="7"/>
  <c r="X75" i="7"/>
  <c r="P543" i="7"/>
  <c r="S543" i="7"/>
  <c r="AD553" i="7"/>
  <c r="J314" i="7"/>
  <c r="J69" i="7"/>
  <c r="J263" i="7"/>
  <c r="AF273" i="7"/>
  <c r="AD353" i="7"/>
  <c r="AI316" i="7"/>
  <c r="AG191" i="7"/>
  <c r="AC234" i="7"/>
  <c r="AH400" i="7"/>
  <c r="J411" i="7"/>
  <c r="AE426" i="7"/>
  <c r="V433" i="7"/>
  <c r="AI448" i="7"/>
  <c r="AF451" i="7"/>
  <c r="J453" i="7"/>
  <c r="AD305" i="7"/>
  <c r="U347" i="7"/>
  <c r="AC357" i="7"/>
  <c r="P209" i="7"/>
  <c r="AI320" i="7"/>
  <c r="J61" i="7"/>
  <c r="J293" i="7"/>
  <c r="Z349" i="7"/>
  <c r="J48" i="7"/>
  <c r="AB62" i="7"/>
  <c r="J177" i="7"/>
  <c r="AA196" i="7"/>
  <c r="W544" i="7"/>
  <c r="J550" i="7"/>
  <c r="W552" i="7"/>
  <c r="J554" i="7"/>
  <c r="AH555" i="7"/>
  <c r="P566" i="7"/>
  <c r="AH567" i="7"/>
  <c r="P568" i="7"/>
  <c r="J571" i="7"/>
  <c r="AH572" i="7"/>
  <c r="AI573" i="7"/>
  <c r="J578" i="7"/>
  <c r="AH591" i="7"/>
  <c r="M597" i="7"/>
  <c r="AB599" i="7"/>
  <c r="J601" i="7"/>
  <c r="Q602" i="7"/>
  <c r="W605" i="7"/>
  <c r="P606" i="7"/>
  <c r="AG9" i="7"/>
  <c r="Z10" i="7"/>
  <c r="Q12" i="7"/>
  <c r="AD378" i="7"/>
  <c r="V381" i="7"/>
  <c r="R461" i="7"/>
  <c r="M468" i="7"/>
  <c r="Y493" i="7"/>
  <c r="R494" i="7"/>
  <c r="AI501" i="7"/>
  <c r="U364" i="7"/>
  <c r="AC628" i="7"/>
  <c r="V631" i="7"/>
  <c r="O79" i="7"/>
  <c r="Y490" i="7"/>
  <c r="X59" i="7"/>
  <c r="J174" i="7"/>
  <c r="P333" i="7"/>
  <c r="J60" i="7"/>
  <c r="AJ195" i="7"/>
  <c r="AE565" i="7"/>
  <c r="Q566" i="7"/>
  <c r="O567" i="7"/>
  <c r="AC582" i="7"/>
  <c r="AD596" i="7"/>
  <c r="N597" i="7"/>
  <c r="T12" i="7"/>
  <c r="Y373" i="7"/>
  <c r="AD494" i="7"/>
  <c r="AI500" i="7"/>
  <c r="J363" i="7"/>
  <c r="Z514" i="7"/>
  <c r="J516" i="7"/>
  <c r="AB243" i="7"/>
  <c r="Y627" i="7"/>
  <c r="U630" i="7"/>
  <c r="Q79" i="7"/>
  <c r="R80" i="7"/>
  <c r="AC489" i="7"/>
  <c r="AF12" i="7"/>
  <c r="Y79" i="7"/>
  <c r="Z425" i="7"/>
  <c r="J437" i="7"/>
  <c r="J444" i="7"/>
  <c r="AI346" i="7"/>
  <c r="J208" i="7"/>
  <c r="AD222" i="7"/>
  <c r="N333" i="7"/>
  <c r="AJ347" i="7"/>
  <c r="X306" i="7"/>
  <c r="P47" i="7"/>
  <c r="W293" i="7"/>
  <c r="AF177" i="7"/>
  <c r="AH308" i="7"/>
  <c r="R360" i="7"/>
  <c r="AJ547" i="7"/>
  <c r="T551" i="7"/>
  <c r="R559" i="7"/>
  <c r="AJ566" i="7"/>
  <c r="AH571" i="7"/>
  <c r="J586" i="7"/>
  <c r="Y597" i="7"/>
  <c r="Q601" i="7"/>
  <c r="J603" i="7"/>
  <c r="J607" i="7"/>
  <c r="AJ14" i="7"/>
  <c r="AH17" i="7"/>
  <c r="AG372" i="7"/>
  <c r="S373" i="7"/>
  <c r="V376" i="7"/>
  <c r="AB377" i="7"/>
  <c r="J459" i="7"/>
  <c r="T460" i="7"/>
  <c r="AA463" i="7"/>
  <c r="AC467" i="7"/>
  <c r="AG468" i="7"/>
  <c r="N500" i="7"/>
  <c r="J365" i="7"/>
  <c r="W516" i="7"/>
  <c r="P503" i="7"/>
  <c r="AE242" i="7"/>
  <c r="AC245" i="7"/>
  <c r="W627" i="7"/>
  <c r="Y630" i="7"/>
  <c r="AC77" i="7"/>
  <c r="AC79" i="7"/>
  <c r="AI489" i="7"/>
  <c r="AH614" i="7"/>
  <c r="J545" i="7"/>
  <c r="N549" i="7"/>
  <c r="AE564" i="7"/>
  <c r="J566" i="7"/>
  <c r="AB581" i="7"/>
  <c r="Q587" i="7"/>
  <c r="J589" i="7"/>
  <c r="J597" i="7"/>
  <c r="AG597" i="7"/>
  <c r="AC601" i="7"/>
  <c r="J13" i="7"/>
  <c r="Z379" i="7"/>
  <c r="W380" i="7"/>
  <c r="AC460" i="7"/>
  <c r="W499" i="7"/>
  <c r="V500" i="7"/>
  <c r="AB485" i="7"/>
  <c r="J469" i="7"/>
  <c r="J244" i="7"/>
  <c r="J612" i="7"/>
  <c r="Z613" i="7"/>
  <c r="O564" i="7"/>
  <c r="P565" i="7"/>
  <c r="AB586" i="7"/>
  <c r="N603" i="7"/>
  <c r="N494" i="7"/>
  <c r="T498" i="7"/>
  <c r="J501" i="7"/>
  <c r="V502" i="7"/>
  <c r="J240" i="7"/>
  <c r="X241" i="7"/>
  <c r="U244" i="7"/>
  <c r="AG79" i="7"/>
  <c r="AF223" i="7"/>
  <c r="T292" i="7"/>
  <c r="Y211" i="7"/>
  <c r="AE545" i="7"/>
  <c r="R564" i="7"/>
  <c r="J591" i="7"/>
  <c r="U603" i="7"/>
  <c r="J381" i="7"/>
  <c r="O462" i="7"/>
  <c r="J246" i="7"/>
  <c r="AE256" i="7"/>
  <c r="Z367" i="7"/>
  <c r="AE504" i="7"/>
  <c r="M527" i="7"/>
  <c r="W620" i="7"/>
  <c r="AF642" i="7"/>
  <c r="Y643" i="7"/>
  <c r="AA385" i="7"/>
  <c r="N25" i="7"/>
  <c r="N179" i="7"/>
  <c r="AE541" i="7"/>
  <c r="AE91" i="7"/>
  <c r="R6" i="7"/>
  <c r="M29" i="7"/>
  <c r="AF29" i="7"/>
  <c r="AJ35" i="7"/>
  <c r="Z267" i="7"/>
  <c r="W481" i="7"/>
  <c r="AE481" i="7"/>
  <c r="U481" i="7"/>
  <c r="X482" i="7"/>
  <c r="U482" i="7"/>
  <c r="AC505" i="7"/>
  <c r="AH505" i="7"/>
  <c r="Z505" i="7"/>
  <c r="N30" i="7"/>
  <c r="AC83" i="7"/>
  <c r="AI246" i="7"/>
  <c r="AF256" i="7"/>
  <c r="R367" i="7"/>
  <c r="AI520" i="7"/>
  <c r="R527" i="7"/>
  <c r="V529" i="7"/>
  <c r="J539" i="7"/>
  <c r="AG618" i="7"/>
  <c r="P620" i="7"/>
  <c r="AG642" i="7"/>
  <c r="X623" i="7"/>
  <c r="AG23" i="7"/>
  <c r="U24" i="7"/>
  <c r="S25" i="7"/>
  <c r="AC26" i="7"/>
  <c r="M178" i="7"/>
  <c r="P179" i="7"/>
  <c r="AG181" i="7"/>
  <c r="J478" i="7"/>
  <c r="J479" i="7"/>
  <c r="AH531" i="7"/>
  <c r="R90" i="7"/>
  <c r="M91" i="7"/>
  <c r="T6" i="7"/>
  <c r="N29" i="7"/>
  <c r="AG29" i="7"/>
  <c r="AH226" i="7"/>
  <c r="AI247" i="7"/>
  <c r="AC267" i="7"/>
  <c r="W281" i="7"/>
  <c r="R295" i="7"/>
  <c r="J351" i="7"/>
  <c r="Q361" i="7"/>
  <c r="J362" i="7"/>
  <c r="AG384" i="7"/>
  <c r="AD384" i="7"/>
  <c r="P482" i="7"/>
  <c r="Q30" i="7"/>
  <c r="AH367" i="7"/>
  <c r="U527" i="7"/>
  <c r="AD620" i="7"/>
  <c r="T90" i="7"/>
  <c r="T91" i="7"/>
  <c r="Y6" i="7"/>
  <c r="W21" i="7"/>
  <c r="AI22" i="7"/>
  <c r="AE27" i="7"/>
  <c r="P29" i="7"/>
  <c r="J49" i="7"/>
  <c r="AI63" i="7"/>
  <c r="M86" i="7"/>
  <c r="AG97" i="7"/>
  <c r="J212" i="7"/>
  <c r="AE281" i="7"/>
  <c r="X295" i="7"/>
  <c r="R361" i="7"/>
  <c r="M481" i="7"/>
  <c r="Z482" i="7"/>
  <c r="O492" i="7"/>
  <c r="O505" i="7"/>
  <c r="AJ511" i="7"/>
  <c r="S511" i="7"/>
  <c r="AD30" i="7"/>
  <c r="O83" i="7"/>
  <c r="AD85" i="7"/>
  <c r="AH339" i="7"/>
  <c r="AF456" i="7"/>
  <c r="AF539" i="7"/>
  <c r="Q618" i="7"/>
  <c r="AI637" i="7"/>
  <c r="Z32" i="7"/>
  <c r="AF385" i="7"/>
  <c r="U26" i="7"/>
  <c r="W179" i="7"/>
  <c r="X180" i="7"/>
  <c r="Q181" i="7"/>
  <c r="AD475" i="7"/>
  <c r="S478" i="7"/>
  <c r="AD87" i="7"/>
  <c r="Z508" i="7"/>
  <c r="AF531" i="7"/>
  <c r="AE90" i="7"/>
  <c r="R29" i="7"/>
  <c r="J31" i="7"/>
  <c r="AB84" i="7"/>
  <c r="R86" i="7"/>
  <c r="J257" i="7"/>
  <c r="AF267" i="7"/>
  <c r="Z295" i="7"/>
  <c r="J323" i="7"/>
  <c r="AI351" i="7"/>
  <c r="R351" i="7"/>
  <c r="V361" i="7"/>
  <c r="AC362" i="7"/>
  <c r="R362" i="7"/>
  <c r="Q384" i="7"/>
  <c r="AC481" i="7"/>
  <c r="AC482" i="7"/>
  <c r="W492" i="7"/>
  <c r="R505" i="7"/>
  <c r="AB6" i="7"/>
  <c r="W361" i="7"/>
  <c r="AG513" i="7"/>
  <c r="AJ513" i="7"/>
  <c r="AD513" i="7"/>
  <c r="AC513" i="7"/>
  <c r="U513" i="7"/>
  <c r="P513" i="7"/>
  <c r="W83" i="7"/>
  <c r="AG337" i="7"/>
  <c r="J367" i="7"/>
  <c r="J369" i="7"/>
  <c r="AC454" i="7"/>
  <c r="AJ506" i="7"/>
  <c r="P539" i="7"/>
  <c r="J620" i="7"/>
  <c r="R32" i="7"/>
  <c r="P385" i="7"/>
  <c r="AD179" i="7"/>
  <c r="AD474" i="7"/>
  <c r="AA478" i="7"/>
  <c r="J266" i="7"/>
  <c r="AF88" i="7"/>
  <c r="M6" i="7"/>
  <c r="AD6" i="7"/>
  <c r="Y29" i="7"/>
  <c r="AF86" i="7"/>
  <c r="N267" i="7"/>
  <c r="J281" i="7"/>
  <c r="AD361" i="7"/>
  <c r="X513" i="7"/>
  <c r="AJ369" i="7"/>
  <c r="AG527" i="7"/>
  <c r="AH537" i="7"/>
  <c r="S385" i="7"/>
  <c r="J623" i="7"/>
  <c r="J480" i="7"/>
  <c r="J531" i="7"/>
  <c r="N6" i="7"/>
  <c r="AE6" i="7"/>
  <c r="P267" i="7"/>
  <c r="AE341" i="7"/>
  <c r="W341" i="7"/>
  <c r="AG361" i="7"/>
  <c r="M458" i="7"/>
  <c r="N513" i="7"/>
  <c r="O6" i="7"/>
  <c r="AC29" i="7"/>
  <c r="J183" i="7"/>
  <c r="U267" i="7"/>
  <c r="AF295" i="7"/>
  <c r="AH341" i="7"/>
  <c r="Y351" i="7"/>
  <c r="N361" i="7"/>
  <c r="AH361" i="7"/>
  <c r="N482" i="7"/>
  <c r="AA512" i="7"/>
  <c r="AI512" i="7"/>
  <c r="P512" i="7"/>
  <c r="U538" i="7"/>
  <c r="AC540" i="7"/>
  <c r="AG119" i="7"/>
  <c r="V129" i="7"/>
  <c r="Z136" i="7"/>
  <c r="U141" i="7"/>
  <c r="X146" i="7"/>
  <c r="Q154" i="7"/>
  <c r="AI154" i="7"/>
  <c r="P161" i="7"/>
  <c r="P248" i="7"/>
  <c r="R258" i="7"/>
  <c r="R268" i="7"/>
  <c r="Q297" i="7"/>
  <c r="O66" i="7"/>
  <c r="AC53" i="7"/>
  <c r="P299" i="7"/>
  <c r="P327" i="7"/>
  <c r="N300" i="7"/>
  <c r="AE170" i="7"/>
  <c r="X263" i="7"/>
  <c r="T263" i="7"/>
  <c r="W220" i="7"/>
  <c r="Y220" i="7"/>
  <c r="AA412" i="7"/>
  <c r="S413" i="7"/>
  <c r="Z361" i="7"/>
  <c r="J388" i="7"/>
  <c r="J458" i="7"/>
  <c r="AH481" i="7"/>
  <c r="J509" i="7"/>
  <c r="AD511" i="7"/>
  <c r="AE517" i="7"/>
  <c r="AF522" i="7"/>
  <c r="T525" i="7"/>
  <c r="AJ530" i="7"/>
  <c r="AJ538" i="7"/>
  <c r="Y608" i="7"/>
  <c r="J617" i="7"/>
  <c r="S619" i="7"/>
  <c r="AC622" i="7"/>
  <c r="O624" i="7"/>
  <c r="AG624" i="7"/>
  <c r="J633" i="7"/>
  <c r="AB639" i="7"/>
  <c r="Y641" i="7"/>
  <c r="W98" i="7"/>
  <c r="J101" i="7"/>
  <c r="AI102" i="7"/>
  <c r="J106" i="7"/>
  <c r="J109" i="7"/>
  <c r="J110" i="7"/>
  <c r="O112" i="7"/>
  <c r="J113" i="7"/>
  <c r="AE122" i="7"/>
  <c r="J139" i="7"/>
  <c r="AC140" i="7"/>
  <c r="AC144" i="7"/>
  <c r="AG145" i="7"/>
  <c r="AJ152" i="7"/>
  <c r="U154" i="7"/>
  <c r="AE161" i="7"/>
  <c r="AC164" i="7"/>
  <c r="AF36" i="7"/>
  <c r="Y248" i="7"/>
  <c r="W258" i="7"/>
  <c r="X268" i="7"/>
  <c r="J185" i="7"/>
  <c r="T297" i="7"/>
  <c r="Q66" i="7"/>
  <c r="N167" i="7"/>
  <c r="M326" i="7"/>
  <c r="AG326" i="7"/>
  <c r="R39" i="7"/>
  <c r="J168" i="7"/>
  <c r="AD168" i="7"/>
  <c r="N187" i="7"/>
  <c r="AG202" i="7"/>
  <c r="S299" i="7"/>
  <c r="Q313" i="7"/>
  <c r="Q327" i="7"/>
  <c r="AJ68" i="7"/>
  <c r="R68" i="7"/>
  <c r="U188" i="7"/>
  <c r="O188" i="7"/>
  <c r="AF286" i="7"/>
  <c r="V300" i="7"/>
  <c r="AB263" i="7"/>
  <c r="P273" i="7"/>
  <c r="N353" i="7"/>
  <c r="M42" i="7"/>
  <c r="Z57" i="7"/>
  <c r="AG410" i="7"/>
  <c r="AE410" i="7"/>
  <c r="O410" i="7"/>
  <c r="AI535" i="7"/>
  <c r="AJ622" i="7"/>
  <c r="P624" i="7"/>
  <c r="AH624" i="7"/>
  <c r="X98" i="7"/>
  <c r="X107" i="7"/>
  <c r="P112" i="7"/>
  <c r="J115" i="7"/>
  <c r="AG118" i="7"/>
  <c r="J120" i="7"/>
  <c r="J127" i="7"/>
  <c r="AJ129" i="7"/>
  <c r="AD129" i="7"/>
  <c r="J137" i="7"/>
  <c r="J138" i="7"/>
  <c r="O144" i="7"/>
  <c r="AH145" i="7"/>
  <c r="J147" i="7"/>
  <c r="AG154" i="7"/>
  <c r="X154" i="7"/>
  <c r="J155" i="7"/>
  <c r="AD160" i="7"/>
  <c r="AE164" i="7"/>
  <c r="N36" i="7"/>
  <c r="J50" i="7"/>
  <c r="Z268" i="7"/>
  <c r="Y282" i="7"/>
  <c r="O37" i="7"/>
  <c r="Z65" i="7"/>
  <c r="AG185" i="7"/>
  <c r="J297" i="7"/>
  <c r="J311" i="7"/>
  <c r="AC38" i="7"/>
  <c r="S38" i="7"/>
  <c r="AD260" i="7"/>
  <c r="N326" i="7"/>
  <c r="AH326" i="7"/>
  <c r="Q168" i="7"/>
  <c r="AE168" i="7"/>
  <c r="AD230" i="7"/>
  <c r="AA299" i="7"/>
  <c r="AE327" i="7"/>
  <c r="Y300" i="7"/>
  <c r="AI55" i="7"/>
  <c r="W55" i="7"/>
  <c r="M55" i="7"/>
  <c r="Q69" i="7"/>
  <c r="W263" i="7"/>
  <c r="N287" i="7"/>
  <c r="O353" i="7"/>
  <c r="J219" i="7"/>
  <c r="AH330" i="7"/>
  <c r="Y354" i="7"/>
  <c r="T354" i="7"/>
  <c r="R57" i="7"/>
  <c r="X317" i="7"/>
  <c r="J345" i="7"/>
  <c r="Y408" i="7"/>
  <c r="AE388" i="7"/>
  <c r="J457" i="7"/>
  <c r="J492" i="7"/>
  <c r="AD524" i="7"/>
  <c r="AI534" i="7"/>
  <c r="J538" i="7"/>
  <c r="J540" i="7"/>
  <c r="R608" i="7"/>
  <c r="AA617" i="7"/>
  <c r="J622" i="7"/>
  <c r="R624" i="7"/>
  <c r="AA633" i="7"/>
  <c r="T634" i="7"/>
  <c r="AC101" i="7"/>
  <c r="V112" i="7"/>
  <c r="AE129" i="7"/>
  <c r="J142" i="7"/>
  <c r="Q144" i="7"/>
  <c r="Y154" i="7"/>
  <c r="P36" i="7"/>
  <c r="AA268" i="7"/>
  <c r="AA282" i="7"/>
  <c r="P37" i="7"/>
  <c r="Z297" i="7"/>
  <c r="X167" i="7"/>
  <c r="AH168" i="7"/>
  <c r="V187" i="7"/>
  <c r="AF327" i="7"/>
  <c r="Z300" i="7"/>
  <c r="AE263" i="7"/>
  <c r="AC273" i="7"/>
  <c r="J407" i="7"/>
  <c r="V409" i="7"/>
  <c r="AD409" i="7"/>
  <c r="N409" i="7"/>
  <c r="U624" i="7"/>
  <c r="W112" i="7"/>
  <c r="P114" i="7"/>
  <c r="AJ116" i="7"/>
  <c r="R117" i="7"/>
  <c r="Q163" i="7"/>
  <c r="Q36" i="7"/>
  <c r="J165" i="7"/>
  <c r="AJ227" i="7"/>
  <c r="AH268" i="7"/>
  <c r="AI310" i="7"/>
  <c r="AE37" i="7"/>
  <c r="R65" i="7"/>
  <c r="AE297" i="7"/>
  <c r="M297" i="7"/>
  <c r="AB297" i="7"/>
  <c r="Z38" i="7"/>
  <c r="AC284" i="7"/>
  <c r="AD67" i="7"/>
  <c r="S67" i="7"/>
  <c r="M168" i="7"/>
  <c r="AD187" i="7"/>
  <c r="AC271" i="7"/>
  <c r="J231" i="7"/>
  <c r="M286" i="7"/>
  <c r="N69" i="7"/>
  <c r="AG56" i="7"/>
  <c r="M56" i="7"/>
  <c r="M205" i="7"/>
  <c r="J289" i="7"/>
  <c r="AF415" i="7"/>
  <c r="AC415" i="7"/>
  <c r="W415" i="7"/>
  <c r="N415" i="7"/>
  <c r="Z429" i="7"/>
  <c r="AC429" i="7"/>
  <c r="AA429" i="7"/>
  <c r="U429" i="7"/>
  <c r="N429" i="7"/>
  <c r="M429" i="7"/>
  <c r="J370" i="7"/>
  <c r="AI457" i="7"/>
  <c r="J512" i="7"/>
  <c r="T524" i="7"/>
  <c r="R530" i="7"/>
  <c r="T534" i="7"/>
  <c r="J536" i="7"/>
  <c r="AC538" i="7"/>
  <c r="AF540" i="7"/>
  <c r="J609" i="7"/>
  <c r="AB622" i="7"/>
  <c r="X624" i="7"/>
  <c r="Y633" i="7"/>
  <c r="J636" i="7"/>
  <c r="J99" i="7"/>
  <c r="M101" i="7"/>
  <c r="J103" i="7"/>
  <c r="AH104" i="7"/>
  <c r="Z112" i="7"/>
  <c r="O113" i="7"/>
  <c r="X115" i="7"/>
  <c r="J119" i="7"/>
  <c r="J122" i="7"/>
  <c r="J126" i="7"/>
  <c r="AG127" i="7"/>
  <c r="P129" i="7"/>
  <c r="AG129" i="7"/>
  <c r="AH133" i="7"/>
  <c r="AD137" i="7"/>
  <c r="Y144" i="7"/>
  <c r="N154" i="7"/>
  <c r="AD154" i="7"/>
  <c r="T158" i="7"/>
  <c r="AB184" i="7"/>
  <c r="AC248" i="7"/>
  <c r="AF297" i="7"/>
  <c r="Q300" i="7"/>
  <c r="V232" i="7"/>
  <c r="AJ234" i="7"/>
  <c r="AJ399" i="7"/>
  <c r="T403" i="7"/>
  <c r="AB412" i="7"/>
  <c r="W412" i="7"/>
  <c r="R412" i="7"/>
  <c r="M412" i="7"/>
  <c r="O413" i="7"/>
  <c r="AH413" i="7"/>
  <c r="AA413" i="7"/>
  <c r="AB414" i="7"/>
  <c r="S414" i="7"/>
  <c r="AD523" i="7"/>
  <c r="Z624" i="7"/>
  <c r="AF112" i="7"/>
  <c r="AI66" i="7"/>
  <c r="AH66" i="7"/>
  <c r="U270" i="7"/>
  <c r="AE270" i="7"/>
  <c r="AJ218" i="7"/>
  <c r="T218" i="7"/>
  <c r="Y289" i="7"/>
  <c r="P289" i="7"/>
  <c r="AB407" i="7"/>
  <c r="AE408" i="7"/>
  <c r="Y415" i="7"/>
  <c r="J530" i="7"/>
  <c r="AB536" i="7"/>
  <c r="J608" i="7"/>
  <c r="AB610" i="7"/>
  <c r="AD624" i="7"/>
  <c r="AH98" i="7"/>
  <c r="AB100" i="7"/>
  <c r="J102" i="7"/>
  <c r="J111" i="7"/>
  <c r="R112" i="7"/>
  <c r="P123" i="7"/>
  <c r="AG126" i="7"/>
  <c r="J128" i="7"/>
  <c r="J130" i="7"/>
  <c r="J134" i="7"/>
  <c r="O136" i="7"/>
  <c r="AF138" i="7"/>
  <c r="J140" i="7"/>
  <c r="P146" i="7"/>
  <c r="AB161" i="7"/>
  <c r="AG36" i="7"/>
  <c r="J64" i="7"/>
  <c r="Y165" i="7"/>
  <c r="P227" i="7"/>
  <c r="N248" i="7"/>
  <c r="AD258" i="7"/>
  <c r="U310" i="7"/>
  <c r="J166" i="7"/>
  <c r="AD283" i="7"/>
  <c r="P297" i="7"/>
  <c r="AJ297" i="7"/>
  <c r="AC311" i="7"/>
  <c r="AA167" i="7"/>
  <c r="O167" i="7"/>
  <c r="AF201" i="7"/>
  <c r="AB270" i="7"/>
  <c r="AA284" i="7"/>
  <c r="Z326" i="7"/>
  <c r="U168" i="7"/>
  <c r="X187" i="7"/>
  <c r="T261" i="7"/>
  <c r="AC327" i="7"/>
  <c r="J203" i="7"/>
  <c r="AF231" i="7"/>
  <c r="J262" i="7"/>
  <c r="M300" i="7"/>
  <c r="J352" i="7"/>
  <c r="R170" i="7"/>
  <c r="AC218" i="7"/>
  <c r="R232" i="7"/>
  <c r="U273" i="7"/>
  <c r="M273" i="7"/>
  <c r="J301" i="7"/>
  <c r="AI42" i="7"/>
  <c r="AB42" i="7"/>
  <c r="T42" i="7"/>
  <c r="AC42" i="7"/>
  <c r="AH56" i="7"/>
  <c r="Y233" i="7"/>
  <c r="AH71" i="7"/>
  <c r="P172" i="7"/>
  <c r="Z191" i="7"/>
  <c r="Z234" i="7"/>
  <c r="W390" i="7"/>
  <c r="J410" i="7"/>
  <c r="AG411" i="7"/>
  <c r="AF411" i="7"/>
  <c r="P411" i="7"/>
  <c r="N412" i="7"/>
  <c r="R413" i="7"/>
  <c r="O414" i="7"/>
  <c r="Z440" i="7"/>
  <c r="Y444" i="7"/>
  <c r="R448" i="7"/>
  <c r="AI452" i="7"/>
  <c r="AH453" i="7"/>
  <c r="V44" i="7"/>
  <c r="T58" i="7"/>
  <c r="AG72" i="7"/>
  <c r="AJ235" i="7"/>
  <c r="AC290" i="7"/>
  <c r="S332" i="7"/>
  <c r="AI356" i="7"/>
  <c r="AE236" i="7"/>
  <c r="X209" i="7"/>
  <c r="J278" i="7"/>
  <c r="AE320" i="7"/>
  <c r="N334" i="7"/>
  <c r="AF334" i="7"/>
  <c r="J358" i="7"/>
  <c r="W75" i="7"/>
  <c r="AB224" i="7"/>
  <c r="Q307" i="7"/>
  <c r="AC62" i="7"/>
  <c r="Q76" i="7"/>
  <c r="Z196" i="7"/>
  <c r="S211" i="7"/>
  <c r="V280" i="7"/>
  <c r="J308" i="7"/>
  <c r="J336" i="7"/>
  <c r="W543" i="7"/>
  <c r="S547" i="7"/>
  <c r="AJ548" i="7"/>
  <c r="M549" i="7"/>
  <c r="U550" i="7"/>
  <c r="AB562" i="7"/>
  <c r="AD563" i="7"/>
  <c r="P563" i="7"/>
  <c r="AD576" i="7"/>
  <c r="AD579" i="7"/>
  <c r="R579" i="7"/>
  <c r="P579" i="7"/>
  <c r="T583" i="7"/>
  <c r="AJ583" i="7"/>
  <c r="R583" i="7"/>
  <c r="AD583" i="7"/>
  <c r="O583" i="7"/>
  <c r="AC583" i="7"/>
  <c r="N583" i="7"/>
  <c r="AD417" i="7"/>
  <c r="AJ418" i="7"/>
  <c r="AG424" i="7"/>
  <c r="Q431" i="7"/>
  <c r="V437" i="7"/>
  <c r="AC440" i="7"/>
  <c r="AG320" i="7"/>
  <c r="AG583" i="7"/>
  <c r="Z588" i="7"/>
  <c r="V421" i="7"/>
  <c r="AC437" i="7"/>
  <c r="AD448" i="7"/>
  <c r="U451" i="7"/>
  <c r="R452" i="7"/>
  <c r="Z453" i="7"/>
  <c r="J72" i="7"/>
  <c r="X235" i="7"/>
  <c r="J290" i="7"/>
  <c r="J304" i="7"/>
  <c r="AI318" i="7"/>
  <c r="J45" i="7"/>
  <c r="AI59" i="7"/>
  <c r="J222" i="7"/>
  <c r="AB236" i="7"/>
  <c r="J305" i="7"/>
  <c r="Q347" i="7"/>
  <c r="AG357" i="7"/>
  <c r="AF209" i="7"/>
  <c r="J306" i="7"/>
  <c r="P334" i="7"/>
  <c r="J348" i="7"/>
  <c r="W47" i="7"/>
  <c r="AG47" i="7"/>
  <c r="J75" i="7"/>
  <c r="AH75" i="7"/>
  <c r="R224" i="7"/>
  <c r="AA307" i="7"/>
  <c r="V349" i="7"/>
  <c r="AF280" i="7"/>
  <c r="O294" i="7"/>
  <c r="Y322" i="7"/>
  <c r="AB322" i="7"/>
  <c r="J544" i="7"/>
  <c r="Z546" i="7"/>
  <c r="Q547" i="7"/>
  <c r="Z549" i="7"/>
  <c r="AG555" i="7"/>
  <c r="R562" i="7"/>
  <c r="AC563" i="7"/>
  <c r="S564" i="7"/>
  <c r="T565" i="7"/>
  <c r="S565" i="7"/>
  <c r="AA566" i="7"/>
  <c r="Q567" i="7"/>
  <c r="J569" i="7"/>
  <c r="AF570" i="7"/>
  <c r="AJ570" i="7"/>
  <c r="X571" i="7"/>
  <c r="S579" i="7"/>
  <c r="M583" i="7"/>
  <c r="J584" i="7"/>
  <c r="V588" i="7"/>
  <c r="AD588" i="7"/>
  <c r="X328" i="7"/>
  <c r="AJ315" i="7"/>
  <c r="J42" i="7"/>
  <c r="J56" i="7"/>
  <c r="AI205" i="7"/>
  <c r="AB289" i="7"/>
  <c r="AD345" i="7"/>
  <c r="Y391" i="7"/>
  <c r="Z395" i="7"/>
  <c r="J397" i="7"/>
  <c r="J400" i="7"/>
  <c r="W408" i="7"/>
  <c r="R409" i="7"/>
  <c r="J413" i="7"/>
  <c r="T417" i="7"/>
  <c r="T418" i="7"/>
  <c r="J420" i="7"/>
  <c r="M424" i="7"/>
  <c r="AF448" i="7"/>
  <c r="AC451" i="7"/>
  <c r="W452" i="7"/>
  <c r="AH235" i="7"/>
  <c r="AD174" i="7"/>
  <c r="AD236" i="7"/>
  <c r="AB305" i="7"/>
  <c r="J74" i="7"/>
  <c r="AG209" i="7"/>
  <c r="N320" i="7"/>
  <c r="U334" i="7"/>
  <c r="AI47" i="7"/>
  <c r="V210" i="7"/>
  <c r="Z224" i="7"/>
  <c r="AF293" i="7"/>
  <c r="AI239" i="7"/>
  <c r="AG280" i="7"/>
  <c r="P294" i="7"/>
  <c r="R545" i="7"/>
  <c r="W547" i="7"/>
  <c r="P553" i="7"/>
  <c r="V558" i="7"/>
  <c r="AC562" i="7"/>
  <c r="T564" i="7"/>
  <c r="R567" i="7"/>
  <c r="Y571" i="7"/>
  <c r="Z581" i="7"/>
  <c r="T581" i="7"/>
  <c r="Q583" i="7"/>
  <c r="J354" i="7"/>
  <c r="W394" i="7"/>
  <c r="AI400" i="7"/>
  <c r="J401" i="7"/>
  <c r="Z417" i="7"/>
  <c r="AH420" i="7"/>
  <c r="J422" i="7"/>
  <c r="P424" i="7"/>
  <c r="J428" i="7"/>
  <c r="AI436" i="7"/>
  <c r="AF437" i="7"/>
  <c r="AE437" i="7"/>
  <c r="M440" i="7"/>
  <c r="J441" i="7"/>
  <c r="O320" i="7"/>
  <c r="AF210" i="7"/>
  <c r="AH307" i="7"/>
  <c r="AI307" i="7"/>
  <c r="AE307" i="7"/>
  <c r="AJ76" i="7"/>
  <c r="AE76" i="7"/>
  <c r="Y294" i="7"/>
  <c r="AJ558" i="7"/>
  <c r="AE562" i="7"/>
  <c r="AD564" i="7"/>
  <c r="Y567" i="7"/>
  <c r="M568" i="7"/>
  <c r="AI571" i="7"/>
  <c r="W583" i="7"/>
  <c r="AJ450" i="7"/>
  <c r="W58" i="7"/>
  <c r="AA72" i="7"/>
  <c r="J276" i="7"/>
  <c r="AF290" i="7"/>
  <c r="AD304" i="7"/>
  <c r="AA346" i="7"/>
  <c r="AI45" i="7"/>
  <c r="J277" i="7"/>
  <c r="Y305" i="7"/>
  <c r="J347" i="7"/>
  <c r="Q357" i="7"/>
  <c r="J292" i="7"/>
  <c r="Q320" i="7"/>
  <c r="AE334" i="7"/>
  <c r="Z334" i="7"/>
  <c r="O47" i="7"/>
  <c r="AG75" i="7"/>
  <c r="M293" i="7"/>
  <c r="Y307" i="7"/>
  <c r="Q62" i="7"/>
  <c r="AB211" i="7"/>
  <c r="Q211" i="7"/>
  <c r="R322" i="7"/>
  <c r="V545" i="7"/>
  <c r="Q553" i="7"/>
  <c r="J556" i="7"/>
  <c r="M573" i="7"/>
  <c r="Z583" i="7"/>
  <c r="AB186" i="7"/>
  <c r="J215" i="7"/>
  <c r="J312" i="7"/>
  <c r="Y326" i="7"/>
  <c r="AE39" i="7"/>
  <c r="J187" i="7"/>
  <c r="J251" i="7"/>
  <c r="J299" i="7"/>
  <c r="AJ54" i="7"/>
  <c r="AI286" i="7"/>
  <c r="AG286" i="7"/>
  <c r="J342" i="7"/>
  <c r="AD170" i="7"/>
  <c r="W287" i="7"/>
  <c r="AH343" i="7"/>
  <c r="N205" i="7"/>
  <c r="AC254" i="7"/>
  <c r="AD344" i="7"/>
  <c r="AI354" i="7"/>
  <c r="AC354" i="7"/>
  <c r="W275" i="7"/>
  <c r="T345" i="7"/>
  <c r="T391" i="7"/>
  <c r="Y394" i="7"/>
  <c r="W397" i="7"/>
  <c r="Q400" i="7"/>
  <c r="AA401" i="7"/>
  <c r="J403" i="7"/>
  <c r="J408" i="7"/>
  <c r="Y424" i="7"/>
  <c r="AJ439" i="7"/>
  <c r="P440" i="7"/>
  <c r="AE444" i="7"/>
  <c r="M448" i="7"/>
  <c r="O72" i="7"/>
  <c r="P290" i="7"/>
  <c r="R356" i="7"/>
  <c r="Z305" i="7"/>
  <c r="U320" i="7"/>
  <c r="AC334" i="7"/>
  <c r="P75" i="7"/>
  <c r="M307" i="7"/>
  <c r="S62" i="7"/>
  <c r="N76" i="7"/>
  <c r="N550" i="7"/>
  <c r="AD550" i="7"/>
  <c r="Q564" i="7"/>
  <c r="Z564" i="7"/>
  <c r="AJ564" i="7"/>
  <c r="AE580" i="7"/>
  <c r="R580" i="7"/>
  <c r="AB583" i="7"/>
  <c r="AC594" i="7"/>
  <c r="T594" i="7"/>
  <c r="Z408" i="7"/>
  <c r="J418" i="7"/>
  <c r="J421" i="7"/>
  <c r="AD422" i="7"/>
  <c r="J424" i="7"/>
  <c r="AC424" i="7"/>
  <c r="AG428" i="7"/>
  <c r="O431" i="7"/>
  <c r="AG436" i="7"/>
  <c r="N437" i="7"/>
  <c r="Y440" i="7"/>
  <c r="AD443" i="7"/>
  <c r="V444" i="7"/>
  <c r="AI447" i="7"/>
  <c r="Q448" i="7"/>
  <c r="J451" i="7"/>
  <c r="R58" i="7"/>
  <c r="R72" i="7"/>
  <c r="AD207" i="7"/>
  <c r="J235" i="7"/>
  <c r="J318" i="7"/>
  <c r="AC346" i="7"/>
  <c r="Y356" i="7"/>
  <c r="J59" i="7"/>
  <c r="AC291" i="7"/>
  <c r="AB333" i="7"/>
  <c r="Z347" i="7"/>
  <c r="Q209" i="7"/>
  <c r="AD320" i="7"/>
  <c r="M334" i="7"/>
  <c r="AD334" i="7"/>
  <c r="S47" i="7"/>
  <c r="J210" i="7"/>
  <c r="AE293" i="7"/>
  <c r="P307" i="7"/>
  <c r="O76" i="7"/>
  <c r="AH177" i="7"/>
  <c r="W177" i="7"/>
  <c r="AJ196" i="7"/>
  <c r="O211" i="7"/>
  <c r="U543" i="7"/>
  <c r="AG549" i="7"/>
  <c r="AE553" i="7"/>
  <c r="T567" i="7"/>
  <c r="AD567" i="7"/>
  <c r="M567" i="7"/>
  <c r="AE567" i="7"/>
  <c r="J570" i="7"/>
  <c r="AE583" i="7"/>
  <c r="M591" i="7"/>
  <c r="J592" i="7"/>
  <c r="J593" i="7"/>
  <c r="Q597" i="7"/>
  <c r="J598" i="7"/>
  <c r="AB601" i="7"/>
  <c r="AG602" i="7"/>
  <c r="R603" i="7"/>
  <c r="O605" i="7"/>
  <c r="N606" i="7"/>
  <c r="AI606" i="7"/>
  <c r="V9" i="7"/>
  <c r="AI13" i="7"/>
  <c r="N17" i="7"/>
  <c r="Z18" i="7"/>
  <c r="U375" i="7"/>
  <c r="X378" i="7"/>
  <c r="AJ378" i="7"/>
  <c r="U380" i="7"/>
  <c r="AB463" i="7"/>
  <c r="J465" i="7"/>
  <c r="AH493" i="7"/>
  <c r="AF494" i="7"/>
  <c r="O498" i="7"/>
  <c r="M500" i="7"/>
  <c r="J502" i="7"/>
  <c r="W502" i="7"/>
  <c r="AI469" i="7"/>
  <c r="AG240" i="7"/>
  <c r="Q242" i="7"/>
  <c r="AI245" i="7"/>
  <c r="J77" i="7"/>
  <c r="AF78" i="7"/>
  <c r="AB79" i="7"/>
  <c r="O80" i="7"/>
  <c r="J490" i="7"/>
  <c r="W491" i="7"/>
  <c r="AG613" i="7"/>
  <c r="O614" i="7"/>
  <c r="AH613" i="7"/>
  <c r="U591" i="7"/>
  <c r="S606" i="7"/>
  <c r="AD8" i="7"/>
  <c r="AI9" i="7"/>
  <c r="AD9" i="7"/>
  <c r="O10" i="7"/>
  <c r="V17" i="7"/>
  <c r="N18" i="7"/>
  <c r="J373" i="7"/>
  <c r="T375" i="7"/>
  <c r="W376" i="7"/>
  <c r="U377" i="7"/>
  <c r="M378" i="7"/>
  <c r="Y380" i="7"/>
  <c r="J462" i="7"/>
  <c r="J464" i="7"/>
  <c r="AD468" i="7"/>
  <c r="M493" i="7"/>
  <c r="O494" i="7"/>
  <c r="U500" i="7"/>
  <c r="AC502" i="7"/>
  <c r="J364" i="7"/>
  <c r="AH514" i="7"/>
  <c r="AF20" i="7"/>
  <c r="S382" i="7"/>
  <c r="M469" i="7"/>
  <c r="R240" i="7"/>
  <c r="Z241" i="7"/>
  <c r="Y245" i="7"/>
  <c r="J627" i="7"/>
  <c r="AI629" i="7"/>
  <c r="U77" i="7"/>
  <c r="U78" i="7"/>
  <c r="N79" i="7"/>
  <c r="AE79" i="7"/>
  <c r="AA80" i="7"/>
  <c r="X486" i="7"/>
  <c r="M613" i="7"/>
  <c r="J553" i="7"/>
  <c r="J562" i="7"/>
  <c r="J563" i="7"/>
  <c r="J573" i="7"/>
  <c r="AF578" i="7"/>
  <c r="AJ582" i="7"/>
  <c r="AG587" i="7"/>
  <c r="V591" i="7"/>
  <c r="O593" i="7"/>
  <c r="Z597" i="7"/>
  <c r="V598" i="7"/>
  <c r="Z603" i="7"/>
  <c r="U606" i="7"/>
  <c r="M13" i="7"/>
  <c r="AD17" i="7"/>
  <c r="AH18" i="7"/>
  <c r="N378" i="7"/>
  <c r="AE380" i="7"/>
  <c r="W498" i="7"/>
  <c r="M501" i="7"/>
  <c r="O469" i="7"/>
  <c r="T503" i="7"/>
  <c r="AE240" i="7"/>
  <c r="Q613" i="7"/>
  <c r="AI586" i="7"/>
  <c r="N587" i="7"/>
  <c r="Z591" i="7"/>
  <c r="AA597" i="7"/>
  <c r="AF597" i="7"/>
  <c r="AC603" i="7"/>
  <c r="AF603" i="7"/>
  <c r="J605" i="7"/>
  <c r="Z606" i="7"/>
  <c r="AA607" i="7"/>
  <c r="M8" i="7"/>
  <c r="M9" i="7"/>
  <c r="AA10" i="7"/>
  <c r="R13" i="7"/>
  <c r="AD14" i="7"/>
  <c r="AJ15" i="7"/>
  <c r="AE17" i="7"/>
  <c r="AB374" i="7"/>
  <c r="Q378" i="7"/>
  <c r="AG380" i="7"/>
  <c r="AC500" i="7"/>
  <c r="U501" i="7"/>
  <c r="N502" i="7"/>
  <c r="AE364" i="7"/>
  <c r="AC503" i="7"/>
  <c r="AH244" i="7"/>
  <c r="Q245" i="7"/>
  <c r="T628" i="7"/>
  <c r="AB489" i="7"/>
  <c r="V490" i="7"/>
  <c r="R613" i="7"/>
  <c r="AI603" i="7"/>
  <c r="AA606" i="7"/>
  <c r="Z13" i="7"/>
  <c r="Q373" i="7"/>
  <c r="J377" i="7"/>
  <c r="W378" i="7"/>
  <c r="AG379" i="7"/>
  <c r="M380" i="7"/>
  <c r="AI380" i="7"/>
  <c r="AF460" i="7"/>
  <c r="P463" i="7"/>
  <c r="J494" i="7"/>
  <c r="AA494" i="7"/>
  <c r="J497" i="7"/>
  <c r="V498" i="7"/>
  <c r="Y501" i="7"/>
  <c r="O502" i="7"/>
  <c r="AD363" i="7"/>
  <c r="M364" i="7"/>
  <c r="AI365" i="7"/>
  <c r="W485" i="7"/>
  <c r="J382" i="7"/>
  <c r="Y244" i="7"/>
  <c r="S245" i="7"/>
  <c r="AI628" i="7"/>
  <c r="AA631" i="7"/>
  <c r="T79" i="7"/>
  <c r="R82" i="7"/>
  <c r="J487" i="7"/>
  <c r="AI488" i="7"/>
  <c r="Q489" i="7"/>
  <c r="AJ614" i="7"/>
  <c r="J599" i="7"/>
  <c r="AH602" i="7"/>
  <c r="AD606" i="7"/>
  <c r="AA13" i="7"/>
  <c r="J376" i="7"/>
  <c r="AE378" i="7"/>
  <c r="O380" i="7"/>
  <c r="Q463" i="7"/>
  <c r="AG501" i="7"/>
  <c r="P502" i="7"/>
  <c r="X364" i="7"/>
  <c r="T245" i="7"/>
  <c r="V613" i="7"/>
  <c r="AF294" i="7"/>
  <c r="Y554" i="7"/>
  <c r="J568" i="7"/>
  <c r="AI574" i="7"/>
  <c r="J576" i="7"/>
  <c r="J583" i="7"/>
  <c r="Y587" i="7"/>
  <c r="J590" i="7"/>
  <c r="P595" i="7"/>
  <c r="O603" i="7"/>
  <c r="AG605" i="7"/>
  <c r="M606" i="7"/>
  <c r="AG606" i="7"/>
  <c r="AG607" i="7"/>
  <c r="U9" i="7"/>
  <c r="AD10" i="7"/>
  <c r="W12" i="7"/>
  <c r="T14" i="7"/>
  <c r="AA19" i="7"/>
  <c r="AA373" i="7"/>
  <c r="Z376" i="7"/>
  <c r="AF378" i="7"/>
  <c r="S460" i="7"/>
  <c r="Z461" i="7"/>
  <c r="Z466" i="7"/>
  <c r="X494" i="7"/>
  <c r="AE494" i="7"/>
  <c r="N498" i="7"/>
  <c r="W363" i="7"/>
  <c r="AC364" i="7"/>
  <c r="J483" i="7"/>
  <c r="J514" i="7"/>
  <c r="AD515" i="7"/>
  <c r="AD382" i="7"/>
  <c r="AB242" i="7"/>
  <c r="J245" i="7"/>
  <c r="Z245" i="7"/>
  <c r="AC630" i="7"/>
  <c r="O631" i="7"/>
  <c r="AD79" i="7"/>
  <c r="Z79" i="7"/>
  <c r="X80" i="7"/>
  <c r="Y81" i="7"/>
  <c r="AH487" i="7"/>
  <c r="AC613" i="7"/>
  <c r="W615" i="7"/>
  <c r="Z28" i="7"/>
  <c r="AE246" i="7"/>
  <c r="V256" i="7"/>
  <c r="AH256" i="7"/>
  <c r="M367" i="7"/>
  <c r="AC367" i="7"/>
  <c r="Z454" i="7"/>
  <c r="P456" i="7"/>
  <c r="Q504" i="7"/>
  <c r="W506" i="7"/>
  <c r="P527" i="7"/>
  <c r="AF527" i="7"/>
  <c r="N529" i="7"/>
  <c r="AE537" i="7"/>
  <c r="Y618" i="7"/>
  <c r="M620" i="7"/>
  <c r="X620" i="7"/>
  <c r="AH637" i="7"/>
  <c r="Q643" i="7"/>
  <c r="AG32" i="7"/>
  <c r="J510" i="7"/>
  <c r="N623" i="7"/>
  <c r="Y23" i="7"/>
  <c r="M24" i="7"/>
  <c r="AG178" i="7"/>
  <c r="AD178" i="7"/>
  <c r="V178" i="7"/>
  <c r="N178" i="7"/>
  <c r="M180" i="7"/>
  <c r="AD180" i="7"/>
  <c r="Y474" i="7"/>
  <c r="Q475" i="7"/>
  <c r="M28" i="7"/>
  <c r="AC28" i="7"/>
  <c r="Z83" i="7"/>
  <c r="P85" i="7"/>
  <c r="Q246" i="7"/>
  <c r="W256" i="7"/>
  <c r="AI339" i="7"/>
  <c r="P367" i="7"/>
  <c r="AF367" i="7"/>
  <c r="N369" i="7"/>
  <c r="AE454" i="7"/>
  <c r="M506" i="7"/>
  <c r="X506" i="7"/>
  <c r="J518" i="7"/>
  <c r="AH520" i="7"/>
  <c r="Q527" i="7"/>
  <c r="Q529" i="7"/>
  <c r="N620" i="7"/>
  <c r="Z620" i="7"/>
  <c r="R642" i="7"/>
  <c r="AH642" i="7"/>
  <c r="V643" i="7"/>
  <c r="P32" i="7"/>
  <c r="AJ32" i="7"/>
  <c r="U385" i="7"/>
  <c r="AI510" i="7"/>
  <c r="AI621" i="7"/>
  <c r="T623" i="7"/>
  <c r="Q24" i="7"/>
  <c r="O26" i="7"/>
  <c r="AF178" i="7"/>
  <c r="AJ179" i="7"/>
  <c r="X179" i="7"/>
  <c r="M179" i="7"/>
  <c r="AE179" i="7"/>
  <c r="N180" i="7"/>
  <c r="AF180" i="7"/>
  <c r="O181" i="7"/>
  <c r="J197" i="7"/>
  <c r="AG473" i="7"/>
  <c r="N473" i="7"/>
  <c r="M473" i="7"/>
  <c r="AD473" i="7"/>
  <c r="R475" i="7"/>
  <c r="P28" i="7"/>
  <c r="AF28" i="7"/>
  <c r="X85" i="7"/>
  <c r="Y246" i="7"/>
  <c r="J337" i="7"/>
  <c r="Q367" i="7"/>
  <c r="AG367" i="7"/>
  <c r="Q369" i="7"/>
  <c r="AH454" i="7"/>
  <c r="AG504" i="7"/>
  <c r="N506" i="7"/>
  <c r="Z506" i="7"/>
  <c r="AC537" i="7"/>
  <c r="O620" i="7"/>
  <c r="AC620" i="7"/>
  <c r="AG635" i="7"/>
  <c r="J642" i="7"/>
  <c r="U623" i="7"/>
  <c r="R24" i="7"/>
  <c r="T26" i="7"/>
  <c r="P180" i="7"/>
  <c r="AG180" i="7"/>
  <c r="P181" i="7"/>
  <c r="AC182" i="7"/>
  <c r="R182" i="7"/>
  <c r="AH182" i="7"/>
  <c r="AF472" i="7"/>
  <c r="AB472" i="7"/>
  <c r="U472" i="7"/>
  <c r="T472" i="7"/>
  <c r="AJ474" i="7"/>
  <c r="AF474" i="7"/>
  <c r="U474" i="7"/>
  <c r="AE474" i="7"/>
  <c r="Q474" i="7"/>
  <c r="AC474" i="7"/>
  <c r="O474" i="7"/>
  <c r="AJ476" i="7"/>
  <c r="X476" i="7"/>
  <c r="W476" i="7"/>
  <c r="Q476" i="7"/>
  <c r="P476" i="7"/>
  <c r="AF476" i="7"/>
  <c r="AH197" i="7"/>
  <c r="AI197" i="7"/>
  <c r="Z197" i="7"/>
  <c r="AJ471" i="7"/>
  <c r="AI471" i="7"/>
  <c r="AC477" i="7"/>
  <c r="AH477" i="7"/>
  <c r="AG477" i="7"/>
  <c r="Z477" i="7"/>
  <c r="Y477" i="7"/>
  <c r="Q477" i="7"/>
  <c r="R28" i="7"/>
  <c r="AH28" i="7"/>
  <c r="V30" i="7"/>
  <c r="O256" i="7"/>
  <c r="AC256" i="7"/>
  <c r="U367" i="7"/>
  <c r="Y369" i="7"/>
  <c r="AJ454" i="7"/>
  <c r="P506" i="7"/>
  <c r="AD506" i="7"/>
  <c r="X527" i="7"/>
  <c r="AD529" i="7"/>
  <c r="O537" i="7"/>
  <c r="J618" i="7"/>
  <c r="R620" i="7"/>
  <c r="AE620" i="7"/>
  <c r="Y642" i="7"/>
  <c r="J643" i="7"/>
  <c r="T32" i="7"/>
  <c r="J385" i="7"/>
  <c r="AF623" i="7"/>
  <c r="Y24" i="7"/>
  <c r="AA25" i="7"/>
  <c r="V25" i="7"/>
  <c r="AC178" i="7"/>
  <c r="Q179" i="7"/>
  <c r="V180" i="7"/>
  <c r="X181" i="7"/>
  <c r="Q182" i="7"/>
  <c r="M472" i="7"/>
  <c r="V473" i="7"/>
  <c r="N474" i="7"/>
  <c r="AC475" i="7"/>
  <c r="O476" i="7"/>
  <c r="AJ477" i="7"/>
  <c r="J28" i="7"/>
  <c r="U28" i="7"/>
  <c r="Y30" i="7"/>
  <c r="AJ83" i="7"/>
  <c r="J85" i="7"/>
  <c r="P256" i="7"/>
  <c r="AD256" i="7"/>
  <c r="AD369" i="7"/>
  <c r="O454" i="7"/>
  <c r="J504" i="7"/>
  <c r="R506" i="7"/>
  <c r="AE506" i="7"/>
  <c r="AI527" i="7"/>
  <c r="Y527" i="7"/>
  <c r="J529" i="7"/>
  <c r="R537" i="7"/>
  <c r="AD539" i="7"/>
  <c r="AI618" i="7"/>
  <c r="U620" i="7"/>
  <c r="J637" i="7"/>
  <c r="Z642" i="7"/>
  <c r="AJ643" i="7"/>
  <c r="J32" i="7"/>
  <c r="X32" i="7"/>
  <c r="AH385" i="7"/>
  <c r="AI623" i="7"/>
  <c r="X23" i="7"/>
  <c r="W180" i="7"/>
  <c r="AE181" i="7"/>
  <c r="Y182" i="7"/>
  <c r="R197" i="7"/>
  <c r="T471" i="7"/>
  <c r="AJ472" i="7"/>
  <c r="AC473" i="7"/>
  <c r="P474" i="7"/>
  <c r="Y476" i="7"/>
  <c r="R477" i="7"/>
  <c r="X28" i="7"/>
  <c r="AI367" i="7"/>
  <c r="Y367" i="7"/>
  <c r="AG369" i="7"/>
  <c r="R454" i="7"/>
  <c r="AD456" i="7"/>
  <c r="AI504" i="7"/>
  <c r="U506" i="7"/>
  <c r="AF506" i="7"/>
  <c r="J520" i="7"/>
  <c r="AJ529" i="7"/>
  <c r="W537" i="7"/>
  <c r="AJ620" i="7"/>
  <c r="V620" i="7"/>
  <c r="AH620" i="7"/>
  <c r="S24" i="7"/>
  <c r="AC24" i="7"/>
  <c r="AH24" i="7"/>
  <c r="J179" i="7"/>
  <c r="Z182" i="7"/>
  <c r="AA197" i="7"/>
  <c r="W474" i="7"/>
  <c r="AJ475" i="7"/>
  <c r="AH475" i="7"/>
  <c r="X475" i="7"/>
  <c r="N475" i="7"/>
  <c r="AG475" i="7"/>
  <c r="W475" i="7"/>
  <c r="M475" i="7"/>
  <c r="AF475" i="7"/>
  <c r="AE476" i="7"/>
  <c r="Y28" i="7"/>
  <c r="W454" i="7"/>
  <c r="V506" i="7"/>
  <c r="AH506" i="7"/>
  <c r="Z537" i="7"/>
  <c r="Q23" i="7"/>
  <c r="AI24" i="7"/>
  <c r="AF26" i="7"/>
  <c r="W26" i="7"/>
  <c r="AJ180" i="7"/>
  <c r="AC180" i="7"/>
  <c r="Q180" i="7"/>
  <c r="Y180" i="7"/>
  <c r="O180" i="7"/>
  <c r="Z180" i="7"/>
  <c r="AJ181" i="7"/>
  <c r="AF181" i="7"/>
  <c r="Y181" i="7"/>
  <c r="W181" i="7"/>
  <c r="X474" i="7"/>
  <c r="P475" i="7"/>
  <c r="AG476" i="7"/>
  <c r="AF480" i="7"/>
  <c r="AC480" i="7"/>
  <c r="U480" i="7"/>
  <c r="M480" i="7"/>
  <c r="X92" i="7"/>
  <c r="O96" i="7"/>
  <c r="S198" i="7"/>
  <c r="AD257" i="7"/>
  <c r="W257" i="7"/>
  <c r="U257" i="7"/>
  <c r="T257" i="7"/>
  <c r="O257" i="7"/>
  <c r="M257" i="7"/>
  <c r="AJ257" i="7"/>
  <c r="AB257" i="7"/>
  <c r="AC32" i="7"/>
  <c r="AE32" i="7"/>
  <c r="AD623" i="7"/>
  <c r="AH179" i="7"/>
  <c r="V179" i="7"/>
  <c r="AG179" i="7"/>
  <c r="J182" i="7"/>
  <c r="AC472" i="7"/>
  <c r="AI475" i="7"/>
  <c r="U475" i="7"/>
  <c r="AE475" i="7"/>
  <c r="J87" i="7"/>
  <c r="AB387" i="7"/>
  <c r="N387" i="7"/>
  <c r="AD387" i="7"/>
  <c r="AC387" i="7"/>
  <c r="S387" i="7"/>
  <c r="AI508" i="7"/>
  <c r="AH508" i="7"/>
  <c r="T508" i="7"/>
  <c r="AE508" i="7"/>
  <c r="R508" i="7"/>
  <c r="AC508" i="7"/>
  <c r="N508" i="7"/>
  <c r="AB508" i="7"/>
  <c r="M508" i="7"/>
  <c r="AJ508" i="7"/>
  <c r="U508" i="7"/>
  <c r="AA33" i="7"/>
  <c r="W33" i="7"/>
  <c r="R33" i="7"/>
  <c r="AF33" i="7"/>
  <c r="O33" i="7"/>
  <c r="W386" i="7"/>
  <c r="AH386" i="7"/>
  <c r="R386" i="7"/>
  <c r="AD386" i="7"/>
  <c r="N386" i="7"/>
  <c r="AH314" i="7"/>
  <c r="R314" i="7"/>
  <c r="O314" i="7"/>
  <c r="AE314" i="7"/>
  <c r="V253" i="7"/>
  <c r="AA253" i="7"/>
  <c r="S253" i="7"/>
  <c r="O253" i="7"/>
  <c r="AI253" i="7"/>
  <c r="AE253" i="7"/>
  <c r="W253" i="7"/>
  <c r="N253" i="7"/>
  <c r="AB266" i="7"/>
  <c r="AC266" i="7"/>
  <c r="Z266" i="7"/>
  <c r="S266" i="7"/>
  <c r="O266" i="7"/>
  <c r="AE266" i="7"/>
  <c r="AG5" i="7"/>
  <c r="AC5" i="7"/>
  <c r="S5" i="7"/>
  <c r="AF370" i="7"/>
  <c r="AC370" i="7"/>
  <c r="U370" i="7"/>
  <c r="M370" i="7"/>
  <c r="AD528" i="7"/>
  <c r="R528" i="7"/>
  <c r="AC528" i="7"/>
  <c r="Q528" i="7"/>
  <c r="Z528" i="7"/>
  <c r="P528" i="7"/>
  <c r="Y528" i="7"/>
  <c r="O528" i="7"/>
  <c r="AH528" i="7"/>
  <c r="X528" i="7"/>
  <c r="N528" i="7"/>
  <c r="AG528" i="7"/>
  <c r="W528" i="7"/>
  <c r="M528" i="7"/>
  <c r="AC130" i="7"/>
  <c r="X130" i="7"/>
  <c r="W130" i="7"/>
  <c r="R130" i="7"/>
  <c r="P130" i="7"/>
  <c r="AH130" i="7"/>
  <c r="O130" i="7"/>
  <c r="AF130" i="7"/>
  <c r="Z130" i="7"/>
  <c r="AE130" i="7"/>
  <c r="J180" i="7"/>
  <c r="AJ182" i="7"/>
  <c r="AF473" i="7"/>
  <c r="J474" i="7"/>
  <c r="AE480" i="7"/>
  <c r="AH266" i="7"/>
  <c r="Q508" i="7"/>
  <c r="AC531" i="7"/>
  <c r="O531" i="7"/>
  <c r="AA531" i="7"/>
  <c r="M531" i="7"/>
  <c r="AH49" i="7"/>
  <c r="N49" i="7"/>
  <c r="AD49" i="7"/>
  <c r="M49" i="7"/>
  <c r="U49" i="7"/>
  <c r="V528" i="7"/>
  <c r="AJ542" i="7"/>
  <c r="Z542" i="7"/>
  <c r="O542" i="7"/>
  <c r="AH542" i="7"/>
  <c r="V542" i="7"/>
  <c r="AG542" i="7"/>
  <c r="R542" i="7"/>
  <c r="AF542" i="7"/>
  <c r="Q542" i="7"/>
  <c r="AE542" i="7"/>
  <c r="P542" i="7"/>
  <c r="AD542" i="7"/>
  <c r="N542" i="7"/>
  <c r="Y542" i="7"/>
  <c r="W542" i="7"/>
  <c r="AI640" i="7"/>
  <c r="AD640" i="7"/>
  <c r="R640" i="7"/>
  <c r="Y640" i="7"/>
  <c r="O640" i="7"/>
  <c r="AG640" i="7"/>
  <c r="U640" i="7"/>
  <c r="AF640" i="7"/>
  <c r="Q640" i="7"/>
  <c r="AE640" i="7"/>
  <c r="P640" i="7"/>
  <c r="AC640" i="7"/>
  <c r="N640" i="7"/>
  <c r="Z640" i="7"/>
  <c r="M640" i="7"/>
  <c r="X640" i="7"/>
  <c r="AH640" i="7"/>
  <c r="V640" i="7"/>
  <c r="AC106" i="7"/>
  <c r="AH106" i="7"/>
  <c r="R106" i="7"/>
  <c r="AE106" i="7"/>
  <c r="O106" i="7"/>
  <c r="Y106" i="7"/>
  <c r="X106" i="7"/>
  <c r="W106" i="7"/>
  <c r="Q106" i="7"/>
  <c r="P106" i="7"/>
  <c r="AG106" i="7"/>
  <c r="Z106" i="7"/>
  <c r="AH87" i="7"/>
  <c r="S87" i="7"/>
  <c r="O87" i="7"/>
  <c r="T266" i="7"/>
  <c r="Y387" i="7"/>
  <c r="W508" i="7"/>
  <c r="R531" i="7"/>
  <c r="R49" i="7"/>
  <c r="AJ84" i="7"/>
  <c r="O84" i="7"/>
  <c r="Y309" i="7"/>
  <c r="AG309" i="7"/>
  <c r="AA309" i="7"/>
  <c r="AD383" i="7"/>
  <c r="AC383" i="7"/>
  <c r="W383" i="7"/>
  <c r="U383" i="7"/>
  <c r="O383" i="7"/>
  <c r="M383" i="7"/>
  <c r="AE383" i="7"/>
  <c r="AD526" i="7"/>
  <c r="T526" i="7"/>
  <c r="AF528" i="7"/>
  <c r="J23" i="7"/>
  <c r="AJ26" i="7"/>
  <c r="O179" i="7"/>
  <c r="AC179" i="7"/>
  <c r="AI180" i="7"/>
  <c r="U180" i="7"/>
  <c r="AE180" i="7"/>
  <c r="AH474" i="7"/>
  <c r="V474" i="7"/>
  <c r="AG474" i="7"/>
  <c r="O475" i="7"/>
  <c r="Y475" i="7"/>
  <c r="AJ479" i="7"/>
  <c r="AJ266" i="7"/>
  <c r="AJ387" i="7"/>
  <c r="Y508" i="7"/>
  <c r="S531" i="7"/>
  <c r="AH21" i="7"/>
  <c r="S21" i="7"/>
  <c r="AE21" i="7"/>
  <c r="R21" i="7"/>
  <c r="AC21" i="7"/>
  <c r="N21" i="7"/>
  <c r="AA21" i="7"/>
  <c r="M21" i="7"/>
  <c r="Z21" i="7"/>
  <c r="U21" i="7"/>
  <c r="AB27" i="7"/>
  <c r="AC49" i="7"/>
  <c r="U212" i="7"/>
  <c r="AI368" i="7"/>
  <c r="AB368" i="7"/>
  <c r="T368" i="7"/>
  <c r="AI517" i="7"/>
  <c r="AC517" i="7"/>
  <c r="Q517" i="7"/>
  <c r="Z517" i="7"/>
  <c r="P517" i="7"/>
  <c r="Y517" i="7"/>
  <c r="O517" i="7"/>
  <c r="AH517" i="7"/>
  <c r="X517" i="7"/>
  <c r="N517" i="7"/>
  <c r="AG517" i="7"/>
  <c r="W517" i="7"/>
  <c r="M517" i="7"/>
  <c r="AF517" i="7"/>
  <c r="V517" i="7"/>
  <c r="AD517" i="7"/>
  <c r="R517" i="7"/>
  <c r="AG519" i="7"/>
  <c r="O519" i="7"/>
  <c r="X542" i="7"/>
  <c r="AI120" i="7"/>
  <c r="AG120" i="7"/>
  <c r="W120" i="7"/>
  <c r="M120" i="7"/>
  <c r="AD120" i="7"/>
  <c r="R120" i="7"/>
  <c r="AC120" i="7"/>
  <c r="Q120" i="7"/>
  <c r="Z120" i="7"/>
  <c r="P120" i="7"/>
  <c r="AH120" i="7"/>
  <c r="X120" i="7"/>
  <c r="N120" i="7"/>
  <c r="AE120" i="7"/>
  <c r="Y120" i="7"/>
  <c r="V120" i="7"/>
  <c r="U120" i="7"/>
  <c r="O120" i="7"/>
  <c r="AF120" i="7"/>
  <c r="AC92" i="7"/>
  <c r="M92" i="7"/>
  <c r="AI92" i="7"/>
  <c r="T92" i="7"/>
  <c r="AG27" i="7"/>
  <c r="AJ27" i="7"/>
  <c r="P27" i="7"/>
  <c r="AF27" i="7"/>
  <c r="O27" i="7"/>
  <c r="W27" i="7"/>
  <c r="U198" i="7"/>
  <c r="T198" i="7"/>
  <c r="AI198" i="7"/>
  <c r="Q198" i="7"/>
  <c r="AG198" i="7"/>
  <c r="M198" i="7"/>
  <c r="AF198" i="7"/>
  <c r="AA198" i="7"/>
  <c r="AJ212" i="7"/>
  <c r="AG212" i="7"/>
  <c r="T212" i="7"/>
  <c r="AC388" i="7"/>
  <c r="X388" i="7"/>
  <c r="W388" i="7"/>
  <c r="R388" i="7"/>
  <c r="P388" i="7"/>
  <c r="AH388" i="7"/>
  <c r="O388" i="7"/>
  <c r="AF388" i="7"/>
  <c r="Z388" i="7"/>
  <c r="AJ625" i="7"/>
  <c r="Y625" i="7"/>
  <c r="N625" i="7"/>
  <c r="AG625" i="7"/>
  <c r="V625" i="7"/>
  <c r="W625" i="7"/>
  <c r="R625" i="7"/>
  <c r="AH625" i="7"/>
  <c r="Q625" i="7"/>
  <c r="AF625" i="7"/>
  <c r="P625" i="7"/>
  <c r="AE625" i="7"/>
  <c r="O625" i="7"/>
  <c r="AD625" i="7"/>
  <c r="X625" i="7"/>
  <c r="X105" i="7"/>
  <c r="W105" i="7"/>
  <c r="R105" i="7"/>
  <c r="AH105" i="7"/>
  <c r="Q105" i="7"/>
  <c r="AF105" i="7"/>
  <c r="P105" i="7"/>
  <c r="AE105" i="7"/>
  <c r="O105" i="7"/>
  <c r="AH96" i="7"/>
  <c r="AJ96" i="7"/>
  <c r="Y96" i="7"/>
  <c r="T27" i="7"/>
  <c r="AH212" i="7"/>
  <c r="AG371" i="7"/>
  <c r="AD371" i="7"/>
  <c r="V371" i="7"/>
  <c r="N371" i="7"/>
  <c r="T87" i="7"/>
  <c r="J508" i="7"/>
  <c r="P531" i="7"/>
  <c r="AD531" i="7"/>
  <c r="AD89" i="7"/>
  <c r="N90" i="7"/>
  <c r="Z93" i="7"/>
  <c r="AD96" i="7"/>
  <c r="Q6" i="7"/>
  <c r="AC6" i="7"/>
  <c r="Q27" i="7"/>
  <c r="Q29" i="7"/>
  <c r="AD29" i="7"/>
  <c r="AG31" i="7"/>
  <c r="AH33" i="7"/>
  <c r="AB33" i="7"/>
  <c r="O49" i="7"/>
  <c r="V63" i="7"/>
  <c r="X86" i="7"/>
  <c r="AB247" i="7"/>
  <c r="M267" i="7"/>
  <c r="Y267" i="7"/>
  <c r="V281" i="7"/>
  <c r="W295" i="7"/>
  <c r="V340" i="7"/>
  <c r="U341" i="7"/>
  <c r="X351" i="7"/>
  <c r="P362" i="7"/>
  <c r="P384" i="7"/>
  <c r="AC384" i="7"/>
  <c r="AJ386" i="7"/>
  <c r="Y386" i="7"/>
  <c r="M482" i="7"/>
  <c r="Y482" i="7"/>
  <c r="V492" i="7"/>
  <c r="W505" i="7"/>
  <c r="AH509" i="7"/>
  <c r="R511" i="7"/>
  <c r="AI511" i="7"/>
  <c r="N512" i="7"/>
  <c r="AD512" i="7"/>
  <c r="M513" i="7"/>
  <c r="AB513" i="7"/>
  <c r="AE519" i="7"/>
  <c r="J521" i="7"/>
  <c r="AJ522" i="7"/>
  <c r="J525" i="7"/>
  <c r="AI528" i="7"/>
  <c r="U528" i="7"/>
  <c r="AE528" i="7"/>
  <c r="X530" i="7"/>
  <c r="J533" i="7"/>
  <c r="X533" i="7"/>
  <c r="N536" i="7"/>
  <c r="O540" i="7"/>
  <c r="Z540" i="7"/>
  <c r="Q608" i="7"/>
  <c r="AH608" i="7"/>
  <c r="M624" i="7"/>
  <c r="M639" i="7"/>
  <c r="P641" i="7"/>
  <c r="AG641" i="7"/>
  <c r="Q98" i="7"/>
  <c r="J100" i="7"/>
  <c r="AB103" i="7"/>
  <c r="N104" i="7"/>
  <c r="Z104" i="7"/>
  <c r="AJ105" i="7"/>
  <c r="Y105" i="7"/>
  <c r="N105" i="7"/>
  <c r="AG105" i="7"/>
  <c r="V105" i="7"/>
  <c r="Z105" i="7"/>
  <c r="U109" i="7"/>
  <c r="X121" i="7"/>
  <c r="J6" i="7"/>
  <c r="AI34" i="7"/>
  <c r="N86" i="7"/>
  <c r="Z86" i="7"/>
  <c r="J97" i="7"/>
  <c r="Y198" i="7"/>
  <c r="S247" i="7"/>
  <c r="Y281" i="7"/>
  <c r="AJ323" i="7"/>
  <c r="AC341" i="7"/>
  <c r="J361" i="7"/>
  <c r="W362" i="7"/>
  <c r="AJ371" i="7"/>
  <c r="AH383" i="7"/>
  <c r="R384" i="7"/>
  <c r="AF384" i="7"/>
  <c r="Y492" i="7"/>
  <c r="T511" i="7"/>
  <c r="S512" i="7"/>
  <c r="AJ512" i="7"/>
  <c r="AE526" i="7"/>
  <c r="U536" i="7"/>
  <c r="Q540" i="7"/>
  <c r="AD540" i="7"/>
  <c r="X608" i="7"/>
  <c r="AC626" i="7"/>
  <c r="AH626" i="7"/>
  <c r="R626" i="7"/>
  <c r="AE626" i="7"/>
  <c r="O626" i="7"/>
  <c r="AF626" i="7"/>
  <c r="V641" i="7"/>
  <c r="P104" i="7"/>
  <c r="AE104" i="7"/>
  <c r="AJ113" i="7"/>
  <c r="AD113" i="7"/>
  <c r="P113" i="7"/>
  <c r="X113" i="7"/>
  <c r="AG113" i="7"/>
  <c r="V113" i="7"/>
  <c r="AE113" i="7"/>
  <c r="Q113" i="7"/>
  <c r="AF113" i="7"/>
  <c r="AJ120" i="7"/>
  <c r="AJ128" i="7"/>
  <c r="AD128" i="7"/>
  <c r="R128" i="7"/>
  <c r="AC128" i="7"/>
  <c r="Q128" i="7"/>
  <c r="Z128" i="7"/>
  <c r="P128" i="7"/>
  <c r="AH128" i="7"/>
  <c r="X128" i="7"/>
  <c r="N128" i="7"/>
  <c r="V531" i="7"/>
  <c r="Y90" i="7"/>
  <c r="AC91" i="7"/>
  <c r="AE95" i="7"/>
  <c r="U96" i="7"/>
  <c r="AI6" i="7"/>
  <c r="U6" i="7"/>
  <c r="AH6" i="7"/>
  <c r="AF22" i="7"/>
  <c r="AI29" i="7"/>
  <c r="V29" i="7"/>
  <c r="AH29" i="7"/>
  <c r="AH31" i="7"/>
  <c r="P33" i="7"/>
  <c r="AI33" i="7"/>
  <c r="AD63" i="7"/>
  <c r="AF63" i="7"/>
  <c r="P86" i="7"/>
  <c r="AC86" i="7"/>
  <c r="AH97" i="7"/>
  <c r="V247" i="7"/>
  <c r="Q267" i="7"/>
  <c r="AD267" i="7"/>
  <c r="Z281" i="7"/>
  <c r="AC295" i="7"/>
  <c r="AE295" i="7"/>
  <c r="AI338" i="7"/>
  <c r="P351" i="7"/>
  <c r="AC351" i="7"/>
  <c r="AJ361" i="7"/>
  <c r="Y361" i="7"/>
  <c r="X362" i="7"/>
  <c r="AI366" i="7"/>
  <c r="U384" i="7"/>
  <c r="O386" i="7"/>
  <c r="AE386" i="7"/>
  <c r="AF458" i="7"/>
  <c r="AG470" i="7"/>
  <c r="AD481" i="7"/>
  <c r="Q482" i="7"/>
  <c r="AD482" i="7"/>
  <c r="Z492" i="7"/>
  <c r="AE505" i="7"/>
  <c r="W511" i="7"/>
  <c r="T512" i="7"/>
  <c r="Q513" i="7"/>
  <c r="AE513" i="7"/>
  <c r="W519" i="7"/>
  <c r="AJ521" i="7"/>
  <c r="AA525" i="7"/>
  <c r="P530" i="7"/>
  <c r="AD530" i="7"/>
  <c r="AH533" i="7"/>
  <c r="AA536" i="7"/>
  <c r="AI538" i="7"/>
  <c r="W538" i="7"/>
  <c r="R540" i="7"/>
  <c r="AE540" i="7"/>
  <c r="AI622" i="7"/>
  <c r="W622" i="7"/>
  <c r="AG626" i="7"/>
  <c r="X641" i="7"/>
  <c r="AI99" i="7"/>
  <c r="P99" i="7"/>
  <c r="Q100" i="7"/>
  <c r="AF101" i="7"/>
  <c r="AH101" i="7"/>
  <c r="U101" i="7"/>
  <c r="R104" i="7"/>
  <c r="AG104" i="7"/>
  <c r="AH113" i="7"/>
  <c r="AC312" i="7"/>
  <c r="AJ312" i="7"/>
  <c r="U312" i="7"/>
  <c r="AH312" i="7"/>
  <c r="T312" i="7"/>
  <c r="AF312" i="7"/>
  <c r="Q312" i="7"/>
  <c r="Z312" i="7"/>
  <c r="M312" i="7"/>
  <c r="Y312" i="7"/>
  <c r="AB87" i="7"/>
  <c r="AJ87" i="7"/>
  <c r="J94" i="7"/>
  <c r="AB5" i="7"/>
  <c r="W6" i="7"/>
  <c r="AD27" i="7"/>
  <c r="AC27" i="7"/>
  <c r="AE49" i="7"/>
  <c r="AA49" i="7"/>
  <c r="Q86" i="7"/>
  <c r="AD86" i="7"/>
  <c r="AI183" i="7"/>
  <c r="AE247" i="7"/>
  <c r="J267" i="7"/>
  <c r="R267" i="7"/>
  <c r="N281" i="7"/>
  <c r="AD281" i="7"/>
  <c r="AD341" i="7"/>
  <c r="Q351" i="7"/>
  <c r="AD351" i="7"/>
  <c r="Z362" i="7"/>
  <c r="AI384" i="7"/>
  <c r="V384" i="7"/>
  <c r="AH384" i="7"/>
  <c r="Q386" i="7"/>
  <c r="AG386" i="7"/>
  <c r="J482" i="7"/>
  <c r="R482" i="7"/>
  <c r="AF482" i="7"/>
  <c r="N492" i="7"/>
  <c r="AD492" i="7"/>
  <c r="AF505" i="7"/>
  <c r="AA511" i="7"/>
  <c r="Z511" i="7"/>
  <c r="W512" i="7"/>
  <c r="T513" i="7"/>
  <c r="Y519" i="7"/>
  <c r="AA524" i="7"/>
  <c r="Q530" i="7"/>
  <c r="AE530" i="7"/>
  <c r="P533" i="7"/>
  <c r="AI533" i="7"/>
  <c r="V538" i="7"/>
  <c r="U540" i="7"/>
  <c r="AC608" i="7"/>
  <c r="W608" i="7"/>
  <c r="Z608" i="7"/>
  <c r="AA609" i="7"/>
  <c r="J619" i="7"/>
  <c r="J624" i="7"/>
  <c r="P626" i="7"/>
  <c r="AA636" i="7"/>
  <c r="J639" i="7"/>
  <c r="Z98" i="7"/>
  <c r="Y100" i="7"/>
  <c r="V102" i="7"/>
  <c r="AD102" i="7"/>
  <c r="U104" i="7"/>
  <c r="J107" i="7"/>
  <c r="J108" i="7"/>
  <c r="AC112" i="7"/>
  <c r="Q112" i="7"/>
  <c r="Y112" i="7"/>
  <c r="AD112" i="7"/>
  <c r="N113" i="7"/>
  <c r="AC269" i="7"/>
  <c r="AD269" i="7"/>
  <c r="AA269" i="7"/>
  <c r="S269" i="7"/>
  <c r="P269" i="7"/>
  <c r="AE362" i="7"/>
  <c r="X384" i="7"/>
  <c r="AB511" i="7"/>
  <c r="X512" i="7"/>
  <c r="AC536" i="7"/>
  <c r="S536" i="7"/>
  <c r="AD536" i="7"/>
  <c r="AI540" i="7"/>
  <c r="AG540" i="7"/>
  <c r="W540" i="7"/>
  <c r="M540" i="7"/>
  <c r="V540" i="7"/>
  <c r="AH540" i="7"/>
  <c r="AE608" i="7"/>
  <c r="AE641" i="7"/>
  <c r="Q641" i="7"/>
  <c r="Z641" i="7"/>
  <c r="AI104" i="7"/>
  <c r="AF104" i="7"/>
  <c r="V104" i="7"/>
  <c r="AC104" i="7"/>
  <c r="Q104" i="7"/>
  <c r="W104" i="7"/>
  <c r="AE108" i="7"/>
  <c r="AG108" i="7"/>
  <c r="AI111" i="7"/>
  <c r="T111" i="7"/>
  <c r="AG121" i="7"/>
  <c r="V121" i="7"/>
  <c r="AF121" i="7"/>
  <c r="R121" i="7"/>
  <c r="AD121" i="7"/>
  <c r="P121" i="7"/>
  <c r="AG387" i="7"/>
  <c r="J89" i="7"/>
  <c r="AD90" i="7"/>
  <c r="AI90" i="7"/>
  <c r="J93" i="7"/>
  <c r="AD94" i="7"/>
  <c r="J96" i="7"/>
  <c r="J84" i="7"/>
  <c r="U86" i="7"/>
  <c r="AG86" i="7"/>
  <c r="AI267" i="7"/>
  <c r="V267" i="7"/>
  <c r="AH267" i="7"/>
  <c r="Q281" i="7"/>
  <c r="AG281" i="7"/>
  <c r="M341" i="7"/>
  <c r="U351" i="7"/>
  <c r="AG351" i="7"/>
  <c r="AF362" i="7"/>
  <c r="M384" i="7"/>
  <c r="Y384" i="7"/>
  <c r="V386" i="7"/>
  <c r="AE457" i="7"/>
  <c r="U458" i="7"/>
  <c r="V470" i="7"/>
  <c r="O481" i="7"/>
  <c r="AI482" i="7"/>
  <c r="V482" i="7"/>
  <c r="AH482" i="7"/>
  <c r="Q492" i="7"/>
  <c r="AG492" i="7"/>
  <c r="P505" i="7"/>
  <c r="M511" i="7"/>
  <c r="AC511" i="7"/>
  <c r="AB512" i="7"/>
  <c r="AI513" i="7"/>
  <c r="W513" i="7"/>
  <c r="J519" i="7"/>
  <c r="AI519" i="7"/>
  <c r="J528" i="7"/>
  <c r="V530" i="7"/>
  <c r="AG530" i="7"/>
  <c r="Z532" i="7"/>
  <c r="AE536" i="7"/>
  <c r="T538" i="7"/>
  <c r="X540" i="7"/>
  <c r="O608" i="7"/>
  <c r="AF608" i="7"/>
  <c r="Y609" i="7"/>
  <c r="AB619" i="7"/>
  <c r="O622" i="7"/>
  <c r="AI624" i="7"/>
  <c r="AF624" i="7"/>
  <c r="V624" i="7"/>
  <c r="AC624" i="7"/>
  <c r="Q624" i="7"/>
  <c r="W624" i="7"/>
  <c r="W626" i="7"/>
  <c r="AB634" i="7"/>
  <c r="AI639" i="7"/>
  <c r="T639" i="7"/>
  <c r="AJ639" i="7"/>
  <c r="N641" i="7"/>
  <c r="AD641" i="7"/>
  <c r="AG98" i="7"/>
  <c r="AG100" i="7"/>
  <c r="R101" i="7"/>
  <c r="O103" i="7"/>
  <c r="X104" i="7"/>
  <c r="AD107" i="7"/>
  <c r="AF107" i="7"/>
  <c r="R113" i="7"/>
  <c r="N121" i="7"/>
  <c r="AC122" i="7"/>
  <c r="X122" i="7"/>
  <c r="R122" i="7"/>
  <c r="P122" i="7"/>
  <c r="AH122" i="7"/>
  <c r="O122" i="7"/>
  <c r="AF122" i="7"/>
  <c r="Z122" i="7"/>
  <c r="V86" i="7"/>
  <c r="AH86" i="7"/>
  <c r="R281" i="7"/>
  <c r="AH281" i="7"/>
  <c r="O341" i="7"/>
  <c r="V351" i="7"/>
  <c r="AH351" i="7"/>
  <c r="O362" i="7"/>
  <c r="AH362" i="7"/>
  <c r="N384" i="7"/>
  <c r="R492" i="7"/>
  <c r="AH492" i="7"/>
  <c r="N511" i="7"/>
  <c r="M512" i="7"/>
  <c r="AC512" i="7"/>
  <c r="W530" i="7"/>
  <c r="AH530" i="7"/>
  <c r="M536" i="7"/>
  <c r="AI536" i="7"/>
  <c r="N540" i="7"/>
  <c r="Y540" i="7"/>
  <c r="P608" i="7"/>
  <c r="X626" i="7"/>
  <c r="O641" i="7"/>
  <c r="AF641" i="7"/>
  <c r="O98" i="7"/>
  <c r="Z101" i="7"/>
  <c r="AA102" i="7"/>
  <c r="W103" i="7"/>
  <c r="M104" i="7"/>
  <c r="Y104" i="7"/>
  <c r="Q108" i="7"/>
  <c r="AB111" i="7"/>
  <c r="W113" i="7"/>
  <c r="J116" i="7"/>
  <c r="Q121" i="7"/>
  <c r="V142" i="7"/>
  <c r="AD142" i="7"/>
  <c r="AF153" i="7"/>
  <c r="AH153" i="7"/>
  <c r="Y153" i="7"/>
  <c r="AC114" i="7"/>
  <c r="Z114" i="7"/>
  <c r="AF117" i="7"/>
  <c r="AH119" i="7"/>
  <c r="AF125" i="7"/>
  <c r="AH127" i="7"/>
  <c r="W135" i="7"/>
  <c r="N136" i="7"/>
  <c r="Y136" i="7"/>
  <c r="R137" i="7"/>
  <c r="AE138" i="7"/>
  <c r="AC153" i="7"/>
  <c r="O114" i="7"/>
  <c r="AF114" i="7"/>
  <c r="Y116" i="7"/>
  <c r="X123" i="7"/>
  <c r="Y124" i="7"/>
  <c r="M125" i="7"/>
  <c r="AF133" i="7"/>
  <c r="P136" i="7"/>
  <c r="AD136" i="7"/>
  <c r="AJ137" i="7"/>
  <c r="AG137" i="7"/>
  <c r="V137" i="7"/>
  <c r="Z137" i="7"/>
  <c r="X137" i="7"/>
  <c r="R141" i="7"/>
  <c r="AC141" i="7"/>
  <c r="O152" i="7"/>
  <c r="AD52" i="7"/>
  <c r="AB52" i="7"/>
  <c r="Y52" i="7"/>
  <c r="S52" i="7"/>
  <c r="Q52" i="7"/>
  <c r="N52" i="7"/>
  <c r="AC52" i="7"/>
  <c r="AG124" i="7"/>
  <c r="R125" i="7"/>
  <c r="R136" i="7"/>
  <c r="AE136" i="7"/>
  <c r="Y137" i="7"/>
  <c r="AC138" i="7"/>
  <c r="X138" i="7"/>
  <c r="P138" i="7"/>
  <c r="Z138" i="7"/>
  <c r="AJ151" i="7"/>
  <c r="X151" i="7"/>
  <c r="O151" i="7"/>
  <c r="AB151" i="7"/>
  <c r="AA162" i="7"/>
  <c r="M162" i="7"/>
  <c r="V40" i="7"/>
  <c r="AI40" i="7"/>
  <c r="S40" i="7"/>
  <c r="AH40" i="7"/>
  <c r="R40" i="7"/>
  <c r="Z40" i="7"/>
  <c r="M40" i="7"/>
  <c r="AJ329" i="7"/>
  <c r="T329" i="7"/>
  <c r="J638" i="7"/>
  <c r="AC98" i="7"/>
  <c r="Y98" i="7"/>
  <c r="AE100" i="7"/>
  <c r="AI103" i="7"/>
  <c r="J104" i="7"/>
  <c r="AJ108" i="7"/>
  <c r="AF109" i="7"/>
  <c r="AI112" i="7"/>
  <c r="U112" i="7"/>
  <c r="AE112" i="7"/>
  <c r="Q114" i="7"/>
  <c r="U117" i="7"/>
  <c r="AJ121" i="7"/>
  <c r="W121" i="7"/>
  <c r="AH121" i="7"/>
  <c r="U125" i="7"/>
  <c r="W129" i="7"/>
  <c r="AH129" i="7"/>
  <c r="U136" i="7"/>
  <c r="AF136" i="7"/>
  <c r="N137" i="7"/>
  <c r="AG152" i="7"/>
  <c r="Y162" i="7"/>
  <c r="AJ52" i="7"/>
  <c r="Y40" i="7"/>
  <c r="AE272" i="7"/>
  <c r="AC272" i="7"/>
  <c r="M272" i="7"/>
  <c r="AF272" i="7"/>
  <c r="U272" i="7"/>
  <c r="AI392" i="7"/>
  <c r="AG392" i="7"/>
  <c r="Q392" i="7"/>
  <c r="AE392" i="7"/>
  <c r="O392" i="7"/>
  <c r="AC392" i="7"/>
  <c r="M392" i="7"/>
  <c r="Z392" i="7"/>
  <c r="W392" i="7"/>
  <c r="AH392" i="7"/>
  <c r="Y392" i="7"/>
  <c r="U392" i="7"/>
  <c r="R392" i="7"/>
  <c r="J123" i="7"/>
  <c r="Z125" i="7"/>
  <c r="AI128" i="7"/>
  <c r="U128" i="7"/>
  <c r="AE128" i="7"/>
  <c r="X129" i="7"/>
  <c r="J131" i="7"/>
  <c r="AC132" i="7"/>
  <c r="R133" i="7"/>
  <c r="AG134" i="7"/>
  <c r="AH135" i="7"/>
  <c r="AI136" i="7"/>
  <c r="AC136" i="7"/>
  <c r="Q136" i="7"/>
  <c r="V136" i="7"/>
  <c r="AG136" i="7"/>
  <c r="O137" i="7"/>
  <c r="AE137" i="7"/>
  <c r="O138" i="7"/>
  <c r="AJ144" i="7"/>
  <c r="AH144" i="7"/>
  <c r="X144" i="7"/>
  <c r="N144" i="7"/>
  <c r="R146" i="7"/>
  <c r="AF149" i="7"/>
  <c r="AH149" i="7"/>
  <c r="AC149" i="7"/>
  <c r="U149" i="7"/>
  <c r="M149" i="7"/>
  <c r="S151" i="7"/>
  <c r="AB259" i="7"/>
  <c r="R259" i="7"/>
  <c r="AE325" i="7"/>
  <c r="AB325" i="7"/>
  <c r="Z325" i="7"/>
  <c r="S325" i="7"/>
  <c r="R325" i="7"/>
  <c r="O325" i="7"/>
  <c r="AD325" i="7"/>
  <c r="V355" i="7"/>
  <c r="AG355" i="7"/>
  <c r="AD355" i="7"/>
  <c r="Q355" i="7"/>
  <c r="N355" i="7"/>
  <c r="W136" i="7"/>
  <c r="AH136" i="7"/>
  <c r="W150" i="7"/>
  <c r="N150" i="7"/>
  <c r="AJ296" i="7"/>
  <c r="R296" i="7"/>
  <c r="AJ204" i="7"/>
  <c r="P204" i="7"/>
  <c r="AF533" i="7"/>
  <c r="AB533" i="7"/>
  <c r="S638" i="7"/>
  <c r="AJ641" i="7"/>
  <c r="W641" i="7"/>
  <c r="AH641" i="7"/>
  <c r="P98" i="7"/>
  <c r="AF98" i="7"/>
  <c r="T100" i="7"/>
  <c r="T103" i="7"/>
  <c r="R109" i="7"/>
  <c r="AI110" i="7"/>
  <c r="N112" i="7"/>
  <c r="X112" i="7"/>
  <c r="AH112" i="7"/>
  <c r="X114" i="7"/>
  <c r="AD115" i="7"/>
  <c r="AE116" i="7"/>
  <c r="AH117" i="7"/>
  <c r="O121" i="7"/>
  <c r="Z121" i="7"/>
  <c r="AD123" i="7"/>
  <c r="AE124" i="7"/>
  <c r="AH125" i="7"/>
  <c r="M128" i="7"/>
  <c r="W128" i="7"/>
  <c r="AG128" i="7"/>
  <c r="O129" i="7"/>
  <c r="Z129" i="7"/>
  <c r="AD131" i="7"/>
  <c r="Z133" i="7"/>
  <c r="N134" i="7"/>
  <c r="O135" i="7"/>
  <c r="M136" i="7"/>
  <c r="X136" i="7"/>
  <c r="Q137" i="7"/>
  <c r="AH137" i="7"/>
  <c r="W138" i="7"/>
  <c r="AG143" i="7"/>
  <c r="W143" i="7"/>
  <c r="AF146" i="7"/>
  <c r="R149" i="7"/>
  <c r="AG150" i="7"/>
  <c r="Z64" i="7"/>
  <c r="AI64" i="7"/>
  <c r="AA64" i="7"/>
  <c r="S64" i="7"/>
  <c r="R64" i="7"/>
  <c r="P64" i="7"/>
  <c r="AD249" i="7"/>
  <c r="T249" i="7"/>
  <c r="AD274" i="7"/>
  <c r="AB274" i="7"/>
  <c r="AA274" i="7"/>
  <c r="R274" i="7"/>
  <c r="Q274" i="7"/>
  <c r="AE148" i="7"/>
  <c r="X152" i="7"/>
  <c r="T153" i="7"/>
  <c r="W154" i="7"/>
  <c r="AD157" i="7"/>
  <c r="R158" i="7"/>
  <c r="S160" i="7"/>
  <c r="O161" i="7"/>
  <c r="AC161" i="7"/>
  <c r="Z162" i="7"/>
  <c r="X162" i="7"/>
  <c r="Y50" i="7"/>
  <c r="AJ184" i="7"/>
  <c r="J213" i="7"/>
  <c r="M227" i="7"/>
  <c r="AC227" i="7"/>
  <c r="AF248" i="7"/>
  <c r="Q258" i="7"/>
  <c r="Q282" i="7"/>
  <c r="AI296" i="7"/>
  <c r="M310" i="7"/>
  <c r="J324" i="7"/>
  <c r="M37" i="7"/>
  <c r="AC37" i="7"/>
  <c r="AF51" i="7"/>
  <c r="Q65" i="7"/>
  <c r="AI259" i="7"/>
  <c r="M311" i="7"/>
  <c r="Z311" i="7"/>
  <c r="J325" i="7"/>
  <c r="R38" i="7"/>
  <c r="M66" i="7"/>
  <c r="AD66" i="7"/>
  <c r="AC167" i="7"/>
  <c r="AG186" i="7"/>
  <c r="AD229" i="7"/>
  <c r="AC250" i="7"/>
  <c r="P284" i="7"/>
  <c r="AI312" i="7"/>
  <c r="X312" i="7"/>
  <c r="O39" i="7"/>
  <c r="J53" i="7"/>
  <c r="AB53" i="7"/>
  <c r="N67" i="7"/>
  <c r="R187" i="7"/>
  <c r="AI187" i="7"/>
  <c r="J216" i="7"/>
  <c r="AB313" i="7"/>
  <c r="O327" i="7"/>
  <c r="AB327" i="7"/>
  <c r="AA40" i="7"/>
  <c r="AG40" i="7"/>
  <c r="X40" i="7"/>
  <c r="AG188" i="7"/>
  <c r="AH188" i="7"/>
  <c r="O203" i="7"/>
  <c r="N170" i="7"/>
  <c r="T204" i="7"/>
  <c r="U232" i="7"/>
  <c r="N232" i="7"/>
  <c r="AH232" i="7"/>
  <c r="M232" i="7"/>
  <c r="AI329" i="7"/>
  <c r="AB329" i="7"/>
  <c r="M329" i="7"/>
  <c r="V219" i="7"/>
  <c r="AI288" i="7"/>
  <c r="AB288" i="7"/>
  <c r="AA288" i="7"/>
  <c r="P288" i="7"/>
  <c r="AD303" i="7"/>
  <c r="AG303" i="7"/>
  <c r="Q303" i="7"/>
  <c r="U398" i="7"/>
  <c r="W398" i="7"/>
  <c r="AF141" i="7"/>
  <c r="P144" i="7"/>
  <c r="Z144" i="7"/>
  <c r="J145" i="7"/>
  <c r="V145" i="7"/>
  <c r="W146" i="7"/>
  <c r="AB150" i="7"/>
  <c r="AC158" i="7"/>
  <c r="R161" i="7"/>
  <c r="AF161" i="7"/>
  <c r="J163" i="7"/>
  <c r="AE50" i="7"/>
  <c r="AD213" i="7"/>
  <c r="AJ324" i="7"/>
  <c r="AC249" i="7"/>
  <c r="J326" i="7"/>
  <c r="AJ53" i="7"/>
  <c r="AG216" i="7"/>
  <c r="AE54" i="7"/>
  <c r="Z54" i="7"/>
  <c r="O54" i="7"/>
  <c r="AI352" i="7"/>
  <c r="AA352" i="7"/>
  <c r="U352" i="7"/>
  <c r="R352" i="7"/>
  <c r="AH352" i="7"/>
  <c r="M352" i="7"/>
  <c r="AF43" i="7"/>
  <c r="AA43" i="7"/>
  <c r="Y43" i="7"/>
  <c r="U43" i="7"/>
  <c r="N43" i="7"/>
  <c r="T161" i="7"/>
  <c r="AH161" i="7"/>
  <c r="N162" i="7"/>
  <c r="AC162" i="7"/>
  <c r="X164" i="7"/>
  <c r="AD50" i="7"/>
  <c r="AG50" i="7"/>
  <c r="R227" i="7"/>
  <c r="AH227" i="7"/>
  <c r="Q248" i="7"/>
  <c r="Y258" i="7"/>
  <c r="AA310" i="7"/>
  <c r="R37" i="7"/>
  <c r="AH37" i="7"/>
  <c r="Q51" i="7"/>
  <c r="Y65" i="7"/>
  <c r="AJ166" i="7"/>
  <c r="AD214" i="7"/>
  <c r="AC228" i="7"/>
  <c r="U259" i="7"/>
  <c r="AI297" i="7"/>
  <c r="X297" i="7"/>
  <c r="R311" i="7"/>
  <c r="AG311" i="7"/>
  <c r="J38" i="7"/>
  <c r="AB38" i="7"/>
  <c r="T66" i="7"/>
  <c r="R167" i="7"/>
  <c r="AI167" i="7"/>
  <c r="J201" i="7"/>
  <c r="AD284" i="7"/>
  <c r="AB298" i="7"/>
  <c r="O312" i="7"/>
  <c r="AB312" i="7"/>
  <c r="AA326" i="7"/>
  <c r="X326" i="7"/>
  <c r="Z39" i="7"/>
  <c r="Y67" i="7"/>
  <c r="AI168" i="7"/>
  <c r="Z168" i="7"/>
  <c r="AB285" i="7"/>
  <c r="AC299" i="7"/>
  <c r="J327" i="7"/>
  <c r="T327" i="7"/>
  <c r="AH327" i="7"/>
  <c r="N40" i="7"/>
  <c r="AC40" i="7"/>
  <c r="T188" i="7"/>
  <c r="X203" i="7"/>
  <c r="AI300" i="7"/>
  <c r="W300" i="7"/>
  <c r="AG300" i="7"/>
  <c r="U300" i="7"/>
  <c r="AE300" i="7"/>
  <c r="R300" i="7"/>
  <c r="AC300" i="7"/>
  <c r="O300" i="7"/>
  <c r="AD300" i="7"/>
  <c r="AI69" i="7"/>
  <c r="AF69" i="7"/>
  <c r="P69" i="7"/>
  <c r="AC69" i="7"/>
  <c r="M69" i="7"/>
  <c r="Y69" i="7"/>
  <c r="V69" i="7"/>
  <c r="W170" i="7"/>
  <c r="Z232" i="7"/>
  <c r="AJ273" i="7"/>
  <c r="V273" i="7"/>
  <c r="V56" i="7"/>
  <c r="AA264" i="7"/>
  <c r="AB191" i="7"/>
  <c r="AG255" i="7"/>
  <c r="Z303" i="7"/>
  <c r="AF391" i="7"/>
  <c r="AD391" i="7"/>
  <c r="V391" i="7"/>
  <c r="P391" i="7"/>
  <c r="AB402" i="7"/>
  <c r="AJ402" i="7"/>
  <c r="S402" i="7"/>
  <c r="O402" i="7"/>
  <c r="J135" i="7"/>
  <c r="J136" i="7"/>
  <c r="AE140" i="7"/>
  <c r="M141" i="7"/>
  <c r="R144" i="7"/>
  <c r="AJ145" i="7"/>
  <c r="Y145" i="7"/>
  <c r="J161" i="7"/>
  <c r="U161" i="7"/>
  <c r="Q162" i="7"/>
  <c r="AD162" i="7"/>
  <c r="Z164" i="7"/>
  <c r="AC36" i="7"/>
  <c r="AD36" i="7"/>
  <c r="O50" i="7"/>
  <c r="AH50" i="7"/>
  <c r="M184" i="7"/>
  <c r="AA199" i="7"/>
  <c r="J227" i="7"/>
  <c r="U227" i="7"/>
  <c r="V248" i="7"/>
  <c r="J258" i="7"/>
  <c r="J282" i="7"/>
  <c r="J310" i="7"/>
  <c r="AC310" i="7"/>
  <c r="J37" i="7"/>
  <c r="U37" i="7"/>
  <c r="V51" i="7"/>
  <c r="J65" i="7"/>
  <c r="AF200" i="7"/>
  <c r="T214" i="7"/>
  <c r="T228" i="7"/>
  <c r="AC259" i="7"/>
  <c r="Q283" i="7"/>
  <c r="Y297" i="7"/>
  <c r="S311" i="7"/>
  <c r="AH311" i="7"/>
  <c r="U66" i="7"/>
  <c r="S167" i="7"/>
  <c r="J284" i="7"/>
  <c r="AE298" i="7"/>
  <c r="P312" i="7"/>
  <c r="AE312" i="7"/>
  <c r="AB39" i="7"/>
  <c r="O53" i="7"/>
  <c r="J67" i="7"/>
  <c r="AB67" i="7"/>
  <c r="AB168" i="7"/>
  <c r="AA187" i="7"/>
  <c r="Z187" i="7"/>
  <c r="AB202" i="7"/>
  <c r="J230" i="7"/>
  <c r="R285" i="7"/>
  <c r="AD313" i="7"/>
  <c r="U327" i="7"/>
  <c r="P40" i="7"/>
  <c r="AD40" i="7"/>
  <c r="R54" i="7"/>
  <c r="AE68" i="7"/>
  <c r="AB68" i="7"/>
  <c r="N352" i="7"/>
  <c r="Z170" i="7"/>
  <c r="AD232" i="7"/>
  <c r="AI287" i="7"/>
  <c r="AG287" i="7"/>
  <c r="U287" i="7"/>
  <c r="AE287" i="7"/>
  <c r="R287" i="7"/>
  <c r="AD287" i="7"/>
  <c r="Q287" i="7"/>
  <c r="AC287" i="7"/>
  <c r="O287" i="7"/>
  <c r="Y287" i="7"/>
  <c r="M287" i="7"/>
  <c r="Y56" i="7"/>
  <c r="AC302" i="7"/>
  <c r="AA302" i="7"/>
  <c r="Q302" i="7"/>
  <c r="P302" i="7"/>
  <c r="AC330" i="7"/>
  <c r="X330" i="7"/>
  <c r="W330" i="7"/>
  <c r="S330" i="7"/>
  <c r="N330" i="7"/>
  <c r="AI330" i="7"/>
  <c r="M43" i="7"/>
  <c r="X234" i="7"/>
  <c r="T234" i="7"/>
  <c r="W331" i="7"/>
  <c r="Y331" i="7"/>
  <c r="AI396" i="7"/>
  <c r="AD396" i="7"/>
  <c r="AA396" i="7"/>
  <c r="V396" i="7"/>
  <c r="U396" i="7"/>
  <c r="N396" i="7"/>
  <c r="AG142" i="7"/>
  <c r="AH143" i="7"/>
  <c r="AI144" i="7"/>
  <c r="U144" i="7"/>
  <c r="AE144" i="7"/>
  <c r="Z145" i="7"/>
  <c r="AC146" i="7"/>
  <c r="AE146" i="7"/>
  <c r="AI153" i="7"/>
  <c r="J154" i="7"/>
  <c r="J159" i="7"/>
  <c r="AI161" i="7"/>
  <c r="X161" i="7"/>
  <c r="R162" i="7"/>
  <c r="AG162" i="7"/>
  <c r="Q50" i="7"/>
  <c r="U184" i="7"/>
  <c r="W227" i="7"/>
  <c r="X248" i="7"/>
  <c r="AI258" i="7"/>
  <c r="AE258" i="7"/>
  <c r="W37" i="7"/>
  <c r="J51" i="7"/>
  <c r="X51" i="7"/>
  <c r="AI65" i="7"/>
  <c r="AE65" i="7"/>
  <c r="AE259" i="7"/>
  <c r="T283" i="7"/>
  <c r="V311" i="7"/>
  <c r="AI311" i="7"/>
  <c r="AE38" i="7"/>
  <c r="AJ38" i="7"/>
  <c r="W66" i="7"/>
  <c r="J186" i="7"/>
  <c r="AI270" i="7"/>
  <c r="AD39" i="7"/>
  <c r="R53" i="7"/>
  <c r="AC67" i="7"/>
  <c r="AC187" i="7"/>
  <c r="U285" i="7"/>
  <c r="AI327" i="7"/>
  <c r="X327" i="7"/>
  <c r="S54" i="7"/>
  <c r="J169" i="7"/>
  <c r="J188" i="7"/>
  <c r="AA203" i="7"/>
  <c r="AC203" i="7"/>
  <c r="V203" i="7"/>
  <c r="AD203" i="7"/>
  <c r="V352" i="7"/>
  <c r="J288" i="7"/>
  <c r="AG43" i="7"/>
  <c r="J389" i="7"/>
  <c r="AC399" i="7"/>
  <c r="Y399" i="7"/>
  <c r="V399" i="7"/>
  <c r="T399" i="7"/>
  <c r="P399" i="7"/>
  <c r="AI404" i="7"/>
  <c r="Y404" i="7"/>
  <c r="V404" i="7"/>
  <c r="AC404" i="7"/>
  <c r="U404" i="7"/>
  <c r="Q404" i="7"/>
  <c r="N404" i="7"/>
  <c r="Y161" i="7"/>
  <c r="S162" i="7"/>
  <c r="AH162" i="7"/>
  <c r="R50" i="7"/>
  <c r="Z184" i="7"/>
  <c r="X227" i="7"/>
  <c r="AG258" i="7"/>
  <c r="X37" i="7"/>
  <c r="AG65" i="7"/>
  <c r="AB283" i="7"/>
  <c r="X311" i="7"/>
  <c r="Z66" i="7"/>
  <c r="AJ39" i="7"/>
  <c r="S53" i="7"/>
  <c r="AJ67" i="7"/>
  <c r="AC285" i="7"/>
  <c r="Y327" i="7"/>
  <c r="AB54" i="7"/>
  <c r="AC352" i="7"/>
  <c r="AF219" i="7"/>
  <c r="R219" i="7"/>
  <c r="AD219" i="7"/>
  <c r="O219" i="7"/>
  <c r="Z219" i="7"/>
  <c r="M219" i="7"/>
  <c r="X395" i="7"/>
  <c r="AJ395" i="7"/>
  <c r="U395" i="7"/>
  <c r="AE406" i="7"/>
  <c r="AI406" i="7"/>
  <c r="AD139" i="7"/>
  <c r="Z141" i="7"/>
  <c r="N142" i="7"/>
  <c r="O143" i="7"/>
  <c r="M144" i="7"/>
  <c r="W144" i="7"/>
  <c r="AG144" i="7"/>
  <c r="O145" i="7"/>
  <c r="O146" i="7"/>
  <c r="AH146" i="7"/>
  <c r="J148" i="7"/>
  <c r="P153" i="7"/>
  <c r="V154" i="7"/>
  <c r="AH158" i="7"/>
  <c r="AD159" i="7"/>
  <c r="M161" i="7"/>
  <c r="Z161" i="7"/>
  <c r="V162" i="7"/>
  <c r="AI162" i="7"/>
  <c r="W50" i="7"/>
  <c r="Z227" i="7"/>
  <c r="AD248" i="7"/>
  <c r="O258" i="7"/>
  <c r="AH258" i="7"/>
  <c r="Z37" i="7"/>
  <c r="AD51" i="7"/>
  <c r="O65" i="7"/>
  <c r="AH65" i="7"/>
  <c r="J259" i="7"/>
  <c r="AE283" i="7"/>
  <c r="Y311" i="7"/>
  <c r="AG66" i="7"/>
  <c r="AB66" i="7"/>
  <c r="Z167" i="7"/>
  <c r="AC260" i="7"/>
  <c r="R270" i="7"/>
  <c r="Z53" i="7"/>
  <c r="O187" i="7"/>
  <c r="AE251" i="7"/>
  <c r="AE261" i="7"/>
  <c r="AE285" i="7"/>
  <c r="M327" i="7"/>
  <c r="Z327" i="7"/>
  <c r="J40" i="7"/>
  <c r="AD54" i="7"/>
  <c r="AD169" i="7"/>
  <c r="AB169" i="7"/>
  <c r="N169" i="7"/>
  <c r="AI188" i="7"/>
  <c r="AD188" i="7"/>
  <c r="M188" i="7"/>
  <c r="W188" i="7"/>
  <c r="AE188" i="7"/>
  <c r="N203" i="7"/>
  <c r="AI203" i="7"/>
  <c r="AD352" i="7"/>
  <c r="AJ170" i="7"/>
  <c r="Y170" i="7"/>
  <c r="M170" i="7"/>
  <c r="AG170" i="7"/>
  <c r="U170" i="7"/>
  <c r="V287" i="7"/>
  <c r="AC343" i="7"/>
  <c r="X343" i="7"/>
  <c r="W343" i="7"/>
  <c r="S343" i="7"/>
  <c r="N343" i="7"/>
  <c r="AI343" i="7"/>
  <c r="AD56" i="7"/>
  <c r="R56" i="7"/>
  <c r="AC56" i="7"/>
  <c r="Q56" i="7"/>
  <c r="AA56" i="7"/>
  <c r="P56" i="7"/>
  <c r="Z56" i="7"/>
  <c r="N56" i="7"/>
  <c r="AI56" i="7"/>
  <c r="X56" i="7"/>
  <c r="S219" i="7"/>
  <c r="R254" i="7"/>
  <c r="P254" i="7"/>
  <c r="AJ254" i="7"/>
  <c r="O254" i="7"/>
  <c r="AE254" i="7"/>
  <c r="Z254" i="7"/>
  <c r="AD264" i="7"/>
  <c r="X264" i="7"/>
  <c r="R264" i="7"/>
  <c r="Q264" i="7"/>
  <c r="AI264" i="7"/>
  <c r="N264" i="7"/>
  <c r="AC264" i="7"/>
  <c r="AI191" i="7"/>
  <c r="W191" i="7"/>
  <c r="T191" i="7"/>
  <c r="R191" i="7"/>
  <c r="O191" i="7"/>
  <c r="AE191" i="7"/>
  <c r="AI389" i="7"/>
  <c r="Z389" i="7"/>
  <c r="T395" i="7"/>
  <c r="N399" i="7"/>
  <c r="M404" i="7"/>
  <c r="AI416" i="7"/>
  <c r="AG416" i="7"/>
  <c r="R416" i="7"/>
  <c r="AF416" i="7"/>
  <c r="Q416" i="7"/>
  <c r="AD416" i="7"/>
  <c r="O416" i="7"/>
  <c r="T439" i="7"/>
  <c r="J68" i="7"/>
  <c r="J217" i="7"/>
  <c r="AJ272" i="7"/>
  <c r="U286" i="7"/>
  <c r="X314" i="7"/>
  <c r="Z342" i="7"/>
  <c r="J55" i="7"/>
  <c r="U55" i="7"/>
  <c r="Q170" i="7"/>
  <c r="AA189" i="7"/>
  <c r="Q218" i="7"/>
  <c r="AI232" i="7"/>
  <c r="AC232" i="7"/>
  <c r="N273" i="7"/>
  <c r="AD273" i="7"/>
  <c r="T353" i="7"/>
  <c r="R42" i="7"/>
  <c r="AE42" i="7"/>
  <c r="O205" i="7"/>
  <c r="AD205" i="7"/>
  <c r="AA219" i="7"/>
  <c r="W219" i="7"/>
  <c r="T233" i="7"/>
  <c r="J254" i="7"/>
  <c r="AI274" i="7"/>
  <c r="AC288" i="7"/>
  <c r="Z316" i="7"/>
  <c r="T344" i="7"/>
  <c r="R354" i="7"/>
  <c r="AE354" i="7"/>
  <c r="AE57" i="7"/>
  <c r="V172" i="7"/>
  <c r="AH191" i="7"/>
  <c r="AI234" i="7"/>
  <c r="AF234" i="7"/>
  <c r="W265" i="7"/>
  <c r="V289" i="7"/>
  <c r="AI303" i="7"/>
  <c r="Y303" i="7"/>
  <c r="U345" i="7"/>
  <c r="J392" i="7"/>
  <c r="J393" i="7"/>
  <c r="AF399" i="7"/>
  <c r="U400" i="7"/>
  <c r="V405" i="7"/>
  <c r="AE414" i="7"/>
  <c r="X414" i="7"/>
  <c r="N414" i="7"/>
  <c r="AG414" i="7"/>
  <c r="N416" i="7"/>
  <c r="W420" i="7"/>
  <c r="R421" i="7"/>
  <c r="Y425" i="7"/>
  <c r="AI438" i="7"/>
  <c r="AA438" i="7"/>
  <c r="U416" i="7"/>
  <c r="AJ419" i="7"/>
  <c r="AD419" i="7"/>
  <c r="Y419" i="7"/>
  <c r="T419" i="7"/>
  <c r="AD420" i="7"/>
  <c r="S438" i="7"/>
  <c r="AE449" i="7"/>
  <c r="AD449" i="7"/>
  <c r="W449" i="7"/>
  <c r="V449" i="7"/>
  <c r="O449" i="7"/>
  <c r="N449" i="7"/>
  <c r="X286" i="7"/>
  <c r="AB328" i="7"/>
  <c r="X55" i="7"/>
  <c r="AJ69" i="7"/>
  <c r="Y218" i="7"/>
  <c r="Q273" i="7"/>
  <c r="AG273" i="7"/>
  <c r="Y353" i="7"/>
  <c r="U42" i="7"/>
  <c r="AH42" i="7"/>
  <c r="T205" i="7"/>
  <c r="AH205" i="7"/>
  <c r="AA233" i="7"/>
  <c r="AF254" i="7"/>
  <c r="AI302" i="7"/>
  <c r="AJ316" i="7"/>
  <c r="Y344" i="7"/>
  <c r="U354" i="7"/>
  <c r="AH354" i="7"/>
  <c r="AB172" i="7"/>
  <c r="M234" i="7"/>
  <c r="AD289" i="7"/>
  <c r="M303" i="7"/>
  <c r="AC303" i="7"/>
  <c r="AC345" i="7"/>
  <c r="W389" i="7"/>
  <c r="AD392" i="7"/>
  <c r="Y400" i="7"/>
  <c r="AC403" i="7"/>
  <c r="AI408" i="7"/>
  <c r="AC408" i="7"/>
  <c r="M408" i="7"/>
  <c r="U408" i="7"/>
  <c r="AH408" i="7"/>
  <c r="R408" i="7"/>
  <c r="AG408" i="7"/>
  <c r="W416" i="7"/>
  <c r="N419" i="7"/>
  <c r="AI423" i="7"/>
  <c r="AG423" i="7"/>
  <c r="T423" i="7"/>
  <c r="AF423" i="7"/>
  <c r="Q423" i="7"/>
  <c r="AE423" i="7"/>
  <c r="P423" i="7"/>
  <c r="AC423" i="7"/>
  <c r="O423" i="7"/>
  <c r="AB423" i="7"/>
  <c r="M423" i="7"/>
  <c r="Y423" i="7"/>
  <c r="AG432" i="7"/>
  <c r="U432" i="7"/>
  <c r="AF432" i="7"/>
  <c r="R432" i="7"/>
  <c r="AD432" i="7"/>
  <c r="Q432" i="7"/>
  <c r="AC432" i="7"/>
  <c r="P432" i="7"/>
  <c r="Z432" i="7"/>
  <c r="N432" i="7"/>
  <c r="J436" i="7"/>
  <c r="AG217" i="7"/>
  <c r="J252" i="7"/>
  <c r="AI262" i="7"/>
  <c r="P272" i="7"/>
  <c r="AJ286" i="7"/>
  <c r="Y286" i="7"/>
  <c r="AC55" i="7"/>
  <c r="AE55" i="7"/>
  <c r="AI170" i="7"/>
  <c r="V170" i="7"/>
  <c r="AH170" i="7"/>
  <c r="J204" i="7"/>
  <c r="AI263" i="7"/>
  <c r="J273" i="7"/>
  <c r="AI301" i="7"/>
  <c r="AE353" i="7"/>
  <c r="X42" i="7"/>
  <c r="AJ42" i="7"/>
  <c r="J70" i="7"/>
  <c r="U205" i="7"/>
  <c r="AJ205" i="7"/>
  <c r="N219" i="7"/>
  <c r="AC219" i="7"/>
  <c r="AB233" i="7"/>
  <c r="AD233" i="7"/>
  <c r="R288" i="7"/>
  <c r="AG316" i="7"/>
  <c r="AE344" i="7"/>
  <c r="X354" i="7"/>
  <c r="AJ354" i="7"/>
  <c r="AI172" i="7"/>
  <c r="J206" i="7"/>
  <c r="P234" i="7"/>
  <c r="J255" i="7"/>
  <c r="J275" i="7"/>
  <c r="AC289" i="7"/>
  <c r="AF289" i="7"/>
  <c r="O303" i="7"/>
  <c r="AE303" i="7"/>
  <c r="AJ345" i="7"/>
  <c r="J391" i="7"/>
  <c r="J395" i="7"/>
  <c r="AI397" i="7"/>
  <c r="AD400" i="7"/>
  <c r="Z400" i="7"/>
  <c r="Z405" i="7"/>
  <c r="AH405" i="7"/>
  <c r="Z416" i="7"/>
  <c r="M432" i="7"/>
  <c r="AI353" i="7"/>
  <c r="W205" i="7"/>
  <c r="AE233" i="7"/>
  <c r="AI344" i="7"/>
  <c r="AJ289" i="7"/>
  <c r="M400" i="7"/>
  <c r="AC400" i="7"/>
  <c r="AH409" i="7"/>
  <c r="AI413" i="7"/>
  <c r="V413" i="7"/>
  <c r="AE413" i="7"/>
  <c r="M413" i="7"/>
  <c r="AB413" i="7"/>
  <c r="AJ413" i="7"/>
  <c r="W414" i="7"/>
  <c r="AG415" i="7"/>
  <c r="T415" i="7"/>
  <c r="R415" i="7"/>
  <c r="AH415" i="7"/>
  <c r="P415" i="7"/>
  <c r="AA416" i="7"/>
  <c r="U423" i="7"/>
  <c r="X432" i="7"/>
  <c r="N286" i="7"/>
  <c r="AD286" i="7"/>
  <c r="AJ300" i="7"/>
  <c r="AJ41" i="7"/>
  <c r="O55" i="7"/>
  <c r="AJ55" i="7"/>
  <c r="AB204" i="7"/>
  <c r="P263" i="7"/>
  <c r="AI273" i="7"/>
  <c r="X273" i="7"/>
  <c r="J287" i="7"/>
  <c r="J329" i="7"/>
  <c r="AJ353" i="7"/>
  <c r="W70" i="7"/>
  <c r="AG205" i="7"/>
  <c r="Y205" i="7"/>
  <c r="O233" i="7"/>
  <c r="AJ233" i="7"/>
  <c r="J264" i="7"/>
  <c r="O316" i="7"/>
  <c r="AJ344" i="7"/>
  <c r="O354" i="7"/>
  <c r="Z354" i="7"/>
  <c r="Q57" i="7"/>
  <c r="AF71" i="7"/>
  <c r="X206" i="7"/>
  <c r="U234" i="7"/>
  <c r="V255" i="7"/>
  <c r="U275" i="7"/>
  <c r="N289" i="7"/>
  <c r="R303" i="7"/>
  <c r="AH303" i="7"/>
  <c r="X345" i="7"/>
  <c r="J355" i="7"/>
  <c r="J390" i="7"/>
  <c r="AC391" i="7"/>
  <c r="AJ391" i="7"/>
  <c r="AI395" i="7"/>
  <c r="Z397" i="7"/>
  <c r="J399" i="7"/>
  <c r="O400" i="7"/>
  <c r="AE400" i="7"/>
  <c r="J404" i="7"/>
  <c r="N405" i="7"/>
  <c r="J406" i="7"/>
  <c r="AE422" i="7"/>
  <c r="AI422" i="7"/>
  <c r="AA422" i="7"/>
  <c r="V422" i="7"/>
  <c r="N422" i="7"/>
  <c r="W423" i="7"/>
  <c r="AA426" i="7"/>
  <c r="W426" i="7"/>
  <c r="S426" i="7"/>
  <c r="R426" i="7"/>
  <c r="O426" i="7"/>
  <c r="AI426" i="7"/>
  <c r="AI430" i="7"/>
  <c r="Y432" i="7"/>
  <c r="AF445" i="7"/>
  <c r="V445" i="7"/>
  <c r="U445" i="7"/>
  <c r="AH445" i="7"/>
  <c r="R445" i="7"/>
  <c r="AE445" i="7"/>
  <c r="O445" i="7"/>
  <c r="AD445" i="7"/>
  <c r="N445" i="7"/>
  <c r="AC445" i="7"/>
  <c r="M445" i="7"/>
  <c r="Z445" i="7"/>
  <c r="AC420" i="7"/>
  <c r="T420" i="7"/>
  <c r="R420" i="7"/>
  <c r="M420" i="7"/>
  <c r="AH421" i="7"/>
  <c r="AE425" i="7"/>
  <c r="V425" i="7"/>
  <c r="S425" i="7"/>
  <c r="AH425" i="7"/>
  <c r="Q425" i="7"/>
  <c r="AG425" i="7"/>
  <c r="O425" i="7"/>
  <c r="AD425" i="7"/>
  <c r="N425" i="7"/>
  <c r="AA425" i="7"/>
  <c r="AF435" i="7"/>
  <c r="AC435" i="7"/>
  <c r="X435" i="7"/>
  <c r="U435" i="7"/>
  <c r="P435" i="7"/>
  <c r="V304" i="7"/>
  <c r="AF304" i="7"/>
  <c r="AC319" i="7"/>
  <c r="S319" i="7"/>
  <c r="AH319" i="7"/>
  <c r="O319" i="7"/>
  <c r="AA319" i="7"/>
  <c r="W60" i="7"/>
  <c r="AE60" i="7"/>
  <c r="AJ194" i="7"/>
  <c r="AF194" i="7"/>
  <c r="U194" i="7"/>
  <c r="AE194" i="7"/>
  <c r="R194" i="7"/>
  <c r="AC194" i="7"/>
  <c r="O194" i="7"/>
  <c r="Z194" i="7"/>
  <c r="T561" i="7"/>
  <c r="AD561" i="7"/>
  <c r="AB561" i="7"/>
  <c r="V561" i="7"/>
  <c r="S561" i="7"/>
  <c r="Q561" i="7"/>
  <c r="AE412" i="7"/>
  <c r="AD413" i="7"/>
  <c r="AD414" i="7"/>
  <c r="AE418" i="7"/>
  <c r="Z420" i="7"/>
  <c r="AA421" i="7"/>
  <c r="R424" i="7"/>
  <c r="AF424" i="7"/>
  <c r="AH426" i="7"/>
  <c r="U428" i="7"/>
  <c r="O429" i="7"/>
  <c r="AD429" i="7"/>
  <c r="AG431" i="7"/>
  <c r="J433" i="7"/>
  <c r="AA453" i="7"/>
  <c r="W44" i="7"/>
  <c r="P207" i="7"/>
  <c r="M304" i="7"/>
  <c r="W304" i="7"/>
  <c r="AG304" i="7"/>
  <c r="N318" i="7"/>
  <c r="M45" i="7"/>
  <c r="M59" i="7"/>
  <c r="AE73" i="7"/>
  <c r="AD208" i="7"/>
  <c r="T208" i="7"/>
  <c r="AD319" i="7"/>
  <c r="AD194" i="7"/>
  <c r="Q223" i="7"/>
  <c r="Z237" i="7"/>
  <c r="S237" i="7"/>
  <c r="U292" i="7"/>
  <c r="AJ306" i="7"/>
  <c r="V306" i="7"/>
  <c r="AJ279" i="7"/>
  <c r="AB279" i="7"/>
  <c r="AA279" i="7"/>
  <c r="S279" i="7"/>
  <c r="Q279" i="7"/>
  <c r="AI405" i="7"/>
  <c r="AD405" i="7"/>
  <c r="AH411" i="7"/>
  <c r="AG412" i="7"/>
  <c r="AC421" i="7"/>
  <c r="U424" i="7"/>
  <c r="V428" i="7"/>
  <c r="R429" i="7"/>
  <c r="AE429" i="7"/>
  <c r="J431" i="7"/>
  <c r="AI433" i="7"/>
  <c r="AJ434" i="7"/>
  <c r="AE436" i="7"/>
  <c r="R437" i="7"/>
  <c r="AH437" i="7"/>
  <c r="Q440" i="7"/>
  <c r="AD440" i="7"/>
  <c r="AJ442" i="7"/>
  <c r="AD444" i="7"/>
  <c r="U448" i="7"/>
  <c r="AG448" i="7"/>
  <c r="AC450" i="7"/>
  <c r="AD451" i="7"/>
  <c r="AA452" i="7"/>
  <c r="AB453" i="7"/>
  <c r="X44" i="7"/>
  <c r="Y207" i="7"/>
  <c r="AI290" i="7"/>
  <c r="AE290" i="7"/>
  <c r="N304" i="7"/>
  <c r="X304" i="7"/>
  <c r="AH304" i="7"/>
  <c r="Z332" i="7"/>
  <c r="J346" i="7"/>
  <c r="AB356" i="7"/>
  <c r="AG208" i="7"/>
  <c r="M319" i="7"/>
  <c r="AI319" i="7"/>
  <c r="X333" i="7"/>
  <c r="O60" i="7"/>
  <c r="AC175" i="7"/>
  <c r="M194" i="7"/>
  <c r="AH194" i="7"/>
  <c r="R223" i="7"/>
  <c r="AB292" i="7"/>
  <c r="M306" i="7"/>
  <c r="J558" i="7"/>
  <c r="O417" i="7"/>
  <c r="AI424" i="7"/>
  <c r="V424" i="7"/>
  <c r="AH424" i="7"/>
  <c r="J427" i="7"/>
  <c r="AI428" i="7"/>
  <c r="Z428" i="7"/>
  <c r="S429" i="7"/>
  <c r="AH429" i="7"/>
  <c r="N436" i="7"/>
  <c r="U437" i="7"/>
  <c r="R440" i="7"/>
  <c r="AF440" i="7"/>
  <c r="N441" i="7"/>
  <c r="O442" i="7"/>
  <c r="M443" i="7"/>
  <c r="V448" i="7"/>
  <c r="AH448" i="7"/>
  <c r="AG452" i="7"/>
  <c r="M453" i="7"/>
  <c r="AE453" i="7"/>
  <c r="M44" i="7"/>
  <c r="Y44" i="7"/>
  <c r="Z58" i="7"/>
  <c r="W72" i="7"/>
  <c r="AH207" i="7"/>
  <c r="AH290" i="7"/>
  <c r="O304" i="7"/>
  <c r="Y304" i="7"/>
  <c r="AI304" i="7"/>
  <c r="W318" i="7"/>
  <c r="AA332" i="7"/>
  <c r="U208" i="7"/>
  <c r="J291" i="7"/>
  <c r="AI305" i="7"/>
  <c r="U305" i="7"/>
  <c r="AJ305" i="7"/>
  <c r="Q305" i="7"/>
  <c r="AC305" i="7"/>
  <c r="N319" i="7"/>
  <c r="Y333" i="7"/>
  <c r="AD347" i="7"/>
  <c r="AE347" i="7"/>
  <c r="P347" i="7"/>
  <c r="AB347" i="7"/>
  <c r="O347" i="7"/>
  <c r="Y347" i="7"/>
  <c r="AF347" i="7"/>
  <c r="V175" i="7"/>
  <c r="AD175" i="7"/>
  <c r="N194" i="7"/>
  <c r="Y223" i="7"/>
  <c r="R237" i="7"/>
  <c r="AC292" i="7"/>
  <c r="N306" i="7"/>
  <c r="Y544" i="7"/>
  <c r="U544" i="7"/>
  <c r="AG544" i="7"/>
  <c r="Q544" i="7"/>
  <c r="AE544" i="7"/>
  <c r="N544" i="7"/>
  <c r="AC418" i="7"/>
  <c r="AD421" i="7"/>
  <c r="AB428" i="7"/>
  <c r="Q436" i="7"/>
  <c r="J439" i="7"/>
  <c r="U440" i="7"/>
  <c r="AG440" i="7"/>
  <c r="V441" i="7"/>
  <c r="W442" i="7"/>
  <c r="P443" i="7"/>
  <c r="AI444" i="7"/>
  <c r="J447" i="7"/>
  <c r="X448" i="7"/>
  <c r="O450" i="7"/>
  <c r="M451" i="7"/>
  <c r="J452" i="7"/>
  <c r="AJ452" i="7"/>
  <c r="P453" i="7"/>
  <c r="AI453" i="7"/>
  <c r="N44" i="7"/>
  <c r="AB44" i="7"/>
  <c r="AI58" i="7"/>
  <c r="AB58" i="7"/>
  <c r="AI72" i="7"/>
  <c r="X72" i="7"/>
  <c r="AB173" i="7"/>
  <c r="M290" i="7"/>
  <c r="P304" i="7"/>
  <c r="Z304" i="7"/>
  <c r="Z318" i="7"/>
  <c r="AB332" i="7"/>
  <c r="Z346" i="7"/>
  <c r="J356" i="7"/>
  <c r="AE208" i="7"/>
  <c r="R222" i="7"/>
  <c r="AA236" i="7"/>
  <c r="AE305" i="7"/>
  <c r="P319" i="7"/>
  <c r="AB46" i="7"/>
  <c r="AI46" i="7"/>
  <c r="AE175" i="7"/>
  <c r="P194" i="7"/>
  <c r="AG223" i="7"/>
  <c r="AA237" i="7"/>
  <c r="AJ292" i="7"/>
  <c r="P306" i="7"/>
  <c r="AB238" i="7"/>
  <c r="AE238" i="7"/>
  <c r="V238" i="7"/>
  <c r="M238" i="7"/>
  <c r="AB321" i="7"/>
  <c r="AF321" i="7"/>
  <c r="AG321" i="7"/>
  <c r="X321" i="7"/>
  <c r="W321" i="7"/>
  <c r="O321" i="7"/>
  <c r="N321" i="7"/>
  <c r="AE48" i="7"/>
  <c r="AC48" i="7"/>
  <c r="AB48" i="7"/>
  <c r="S48" i="7"/>
  <c r="R48" i="7"/>
  <c r="M544" i="7"/>
  <c r="AJ554" i="7"/>
  <c r="AD554" i="7"/>
  <c r="P554" i="7"/>
  <c r="Z554" i="7"/>
  <c r="N554" i="7"/>
  <c r="X554" i="7"/>
  <c r="W554" i="7"/>
  <c r="V554" i="7"/>
  <c r="AH554" i="7"/>
  <c r="R554" i="7"/>
  <c r="AG554" i="7"/>
  <c r="Q554" i="7"/>
  <c r="AF554" i="7"/>
  <c r="O554" i="7"/>
  <c r="AF555" i="7"/>
  <c r="Z555" i="7"/>
  <c r="W555" i="7"/>
  <c r="S555" i="7"/>
  <c r="R555" i="7"/>
  <c r="P555" i="7"/>
  <c r="O555" i="7"/>
  <c r="M428" i="7"/>
  <c r="AC428" i="7"/>
  <c r="W429" i="7"/>
  <c r="Y431" i="7"/>
  <c r="V436" i="7"/>
  <c r="W437" i="7"/>
  <c r="V440" i="7"/>
  <c r="AH440" i="7"/>
  <c r="AD441" i="7"/>
  <c r="AE442" i="7"/>
  <c r="U443" i="7"/>
  <c r="W450" i="7"/>
  <c r="P451" i="7"/>
  <c r="R453" i="7"/>
  <c r="AJ453" i="7"/>
  <c r="O44" i="7"/>
  <c r="AE44" i="7"/>
  <c r="AC58" i="7"/>
  <c r="Q304" i="7"/>
  <c r="AA304" i="7"/>
  <c r="AF318" i="7"/>
  <c r="M332" i="7"/>
  <c r="AF332" i="7"/>
  <c r="N346" i="7"/>
  <c r="AF208" i="7"/>
  <c r="S222" i="7"/>
  <c r="R236" i="7"/>
  <c r="AC277" i="7"/>
  <c r="AD291" i="7"/>
  <c r="N305" i="7"/>
  <c r="W319" i="7"/>
  <c r="M175" i="7"/>
  <c r="V194" i="7"/>
  <c r="AH237" i="7"/>
  <c r="AD306" i="7"/>
  <c r="AF348" i="7"/>
  <c r="Y348" i="7"/>
  <c r="X348" i="7"/>
  <c r="Q348" i="7"/>
  <c r="P348" i="7"/>
  <c r="AB195" i="7"/>
  <c r="AA195" i="7"/>
  <c r="Z195" i="7"/>
  <c r="R195" i="7"/>
  <c r="Q195" i="7"/>
  <c r="AF409" i="7"/>
  <c r="V412" i="7"/>
  <c r="AI415" i="7"/>
  <c r="AB415" i="7"/>
  <c r="AH416" i="7"/>
  <c r="X416" i="7"/>
  <c r="AE417" i="7"/>
  <c r="O418" i="7"/>
  <c r="AC419" i="7"/>
  <c r="P421" i="7"/>
  <c r="J423" i="7"/>
  <c r="N424" i="7"/>
  <c r="Z424" i="7"/>
  <c r="J426" i="7"/>
  <c r="Y427" i="7"/>
  <c r="N428" i="7"/>
  <c r="AD428" i="7"/>
  <c r="AI432" i="7"/>
  <c r="V432" i="7"/>
  <c r="AH432" i="7"/>
  <c r="AD435" i="7"/>
  <c r="Y436" i="7"/>
  <c r="Z437" i="7"/>
  <c r="X440" i="7"/>
  <c r="X443" i="7"/>
  <c r="N444" i="7"/>
  <c r="N448" i="7"/>
  <c r="Z448" i="7"/>
  <c r="J449" i="7"/>
  <c r="AE450" i="7"/>
  <c r="AH452" i="7"/>
  <c r="S453" i="7"/>
  <c r="P44" i="7"/>
  <c r="AF44" i="7"/>
  <c r="N58" i="7"/>
  <c r="AF58" i="7"/>
  <c r="M72" i="7"/>
  <c r="AE72" i="7"/>
  <c r="J221" i="7"/>
  <c r="AD235" i="7"/>
  <c r="AB276" i="7"/>
  <c r="T290" i="7"/>
  <c r="R304" i="7"/>
  <c r="Q332" i="7"/>
  <c r="AI332" i="7"/>
  <c r="R346" i="7"/>
  <c r="AC222" i="7"/>
  <c r="S236" i="7"/>
  <c r="O305" i="7"/>
  <c r="X319" i="7"/>
  <c r="AD333" i="7"/>
  <c r="T333" i="7"/>
  <c r="AJ333" i="7"/>
  <c r="Q333" i="7"/>
  <c r="AE333" i="7"/>
  <c r="O333" i="7"/>
  <c r="AI333" i="7"/>
  <c r="N175" i="7"/>
  <c r="W194" i="7"/>
  <c r="AI237" i="7"/>
  <c r="AF306" i="7"/>
  <c r="J359" i="7"/>
  <c r="AA239" i="7"/>
  <c r="AD239" i="7"/>
  <c r="T239" i="7"/>
  <c r="S239" i="7"/>
  <c r="AC544" i="7"/>
  <c r="J557" i="7"/>
  <c r="J442" i="7"/>
  <c r="J443" i="7"/>
  <c r="AC443" i="7"/>
  <c r="Q444" i="7"/>
  <c r="J446" i="7"/>
  <c r="AH447" i="7"/>
  <c r="P448" i="7"/>
  <c r="AC448" i="7"/>
  <c r="AJ449" i="7"/>
  <c r="X451" i="7"/>
  <c r="N452" i="7"/>
  <c r="V453" i="7"/>
  <c r="S44" i="7"/>
  <c r="AG44" i="7"/>
  <c r="Q58" i="7"/>
  <c r="AJ58" i="7"/>
  <c r="N72" i="7"/>
  <c r="AF72" i="7"/>
  <c r="J192" i="7"/>
  <c r="AJ207" i="7"/>
  <c r="AB221" i="7"/>
  <c r="O235" i="7"/>
  <c r="V290" i="7"/>
  <c r="U304" i="7"/>
  <c r="AB318" i="7"/>
  <c r="R332" i="7"/>
  <c r="AJ332" i="7"/>
  <c r="Y346" i="7"/>
  <c r="N356" i="7"/>
  <c r="AE45" i="7"/>
  <c r="AD59" i="7"/>
  <c r="T236" i="7"/>
  <c r="S277" i="7"/>
  <c r="T291" i="7"/>
  <c r="R305" i="7"/>
  <c r="Z319" i="7"/>
  <c r="T347" i="7"/>
  <c r="J357" i="7"/>
  <c r="V74" i="7"/>
  <c r="O175" i="7"/>
  <c r="X194" i="7"/>
  <c r="AH223" i="7"/>
  <c r="AG348" i="7"/>
  <c r="AI195" i="7"/>
  <c r="J335" i="7"/>
  <c r="AD349" i="7"/>
  <c r="Q349" i="7"/>
  <c r="S349" i="7"/>
  <c r="AH349" i="7"/>
  <c r="R349" i="7"/>
  <c r="AG349" i="7"/>
  <c r="P349" i="7"/>
  <c r="AC349" i="7"/>
  <c r="M349" i="7"/>
  <c r="AA349" i="7"/>
  <c r="AE359" i="7"/>
  <c r="R359" i="7"/>
  <c r="AD359" i="7"/>
  <c r="AB359" i="7"/>
  <c r="S359" i="7"/>
  <c r="J62" i="7"/>
  <c r="M239" i="7"/>
  <c r="AE554" i="7"/>
  <c r="AF561" i="7"/>
  <c r="AI568" i="7"/>
  <c r="V568" i="7"/>
  <c r="AH568" i="7"/>
  <c r="S568" i="7"/>
  <c r="AF568" i="7"/>
  <c r="R568" i="7"/>
  <c r="AA584" i="7"/>
  <c r="M584" i="7"/>
  <c r="S584" i="7"/>
  <c r="AH584" i="7"/>
  <c r="R584" i="7"/>
  <c r="AE584" i="7"/>
  <c r="O584" i="7"/>
  <c r="AD584" i="7"/>
  <c r="N584" i="7"/>
  <c r="AC584" i="7"/>
  <c r="W584" i="7"/>
  <c r="X177" i="7"/>
  <c r="X308" i="7"/>
  <c r="AF308" i="7"/>
  <c r="AI360" i="7"/>
  <c r="W545" i="7"/>
  <c r="AI546" i="7"/>
  <c r="R553" i="7"/>
  <c r="AF553" i="7"/>
  <c r="U557" i="7"/>
  <c r="AC557" i="7"/>
  <c r="AD558" i="7"/>
  <c r="Y558" i="7"/>
  <c r="N558" i="7"/>
  <c r="AF558" i="7"/>
  <c r="Q558" i="7"/>
  <c r="X558" i="7"/>
  <c r="AC560" i="7"/>
  <c r="S560" i="7"/>
  <c r="AI562" i="7"/>
  <c r="T562" i="7"/>
  <c r="AF562" i="7"/>
  <c r="Q563" i="7"/>
  <c r="N568" i="7"/>
  <c r="U584" i="7"/>
  <c r="AI224" i="7"/>
  <c r="R307" i="7"/>
  <c r="AG307" i="7"/>
  <c r="T76" i="7"/>
  <c r="AH76" i="7"/>
  <c r="M177" i="7"/>
  <c r="Z177" i="7"/>
  <c r="AA225" i="7"/>
  <c r="R294" i="7"/>
  <c r="AE294" i="7"/>
  <c r="W322" i="7"/>
  <c r="J350" i="7"/>
  <c r="M545" i="7"/>
  <c r="Y545" i="7"/>
  <c r="T549" i="7"/>
  <c r="AH550" i="7"/>
  <c r="AI550" i="7"/>
  <c r="M550" i="7"/>
  <c r="U553" i="7"/>
  <c r="AH553" i="7"/>
  <c r="AA558" i="7"/>
  <c r="J559" i="7"/>
  <c r="S563" i="7"/>
  <c r="AA569" i="7"/>
  <c r="Y569" i="7"/>
  <c r="P569" i="7"/>
  <c r="O569" i="7"/>
  <c r="Z584" i="7"/>
  <c r="AE193" i="7"/>
  <c r="AA222" i="7"/>
  <c r="J236" i="7"/>
  <c r="AG347" i="7"/>
  <c r="Y357" i="7"/>
  <c r="Z46" i="7"/>
  <c r="Q175" i="7"/>
  <c r="AG175" i="7"/>
  <c r="Z223" i="7"/>
  <c r="AI292" i="7"/>
  <c r="U306" i="7"/>
  <c r="J320" i="7"/>
  <c r="V320" i="7"/>
  <c r="J334" i="7"/>
  <c r="R334" i="7"/>
  <c r="AI75" i="7"/>
  <c r="Y75" i="7"/>
  <c r="J224" i="7"/>
  <c r="AJ224" i="7"/>
  <c r="AD293" i="7"/>
  <c r="U307" i="7"/>
  <c r="AE335" i="7"/>
  <c r="U76" i="7"/>
  <c r="N177" i="7"/>
  <c r="AA177" i="7"/>
  <c r="P196" i="7"/>
  <c r="J211" i="7"/>
  <c r="W239" i="7"/>
  <c r="O280" i="7"/>
  <c r="U294" i="7"/>
  <c r="N308" i="7"/>
  <c r="AA336" i="7"/>
  <c r="M336" i="7"/>
  <c r="M360" i="7"/>
  <c r="T544" i="7"/>
  <c r="AJ544" i="7"/>
  <c r="N545" i="7"/>
  <c r="Z545" i="7"/>
  <c r="V546" i="7"/>
  <c r="R546" i="7"/>
  <c r="P546" i="7"/>
  <c r="J547" i="7"/>
  <c r="Y549" i="7"/>
  <c r="W553" i="7"/>
  <c r="Q557" i="7"/>
  <c r="M558" i="7"/>
  <c r="AB558" i="7"/>
  <c r="R560" i="7"/>
  <c r="Q562" i="7"/>
  <c r="AA563" i="7"/>
  <c r="AI566" i="7"/>
  <c r="AB566" i="7"/>
  <c r="AD566" i="7"/>
  <c r="N566" i="7"/>
  <c r="AC566" i="7"/>
  <c r="Y566" i="7"/>
  <c r="X568" i="7"/>
  <c r="AE569" i="7"/>
  <c r="X574" i="7"/>
  <c r="W320" i="7"/>
  <c r="AA75" i="7"/>
  <c r="AI76" i="7"/>
  <c r="AD76" i="7"/>
  <c r="R76" i="7"/>
  <c r="W76" i="7"/>
  <c r="O177" i="7"/>
  <c r="AC177" i="7"/>
  <c r="Q280" i="7"/>
  <c r="AI294" i="7"/>
  <c r="AC294" i="7"/>
  <c r="Q294" i="7"/>
  <c r="V294" i="7"/>
  <c r="AG294" i="7"/>
  <c r="P308" i="7"/>
  <c r="S360" i="7"/>
  <c r="O545" i="7"/>
  <c r="AC545" i="7"/>
  <c r="X553" i="7"/>
  <c r="R557" i="7"/>
  <c r="O558" i="7"/>
  <c r="AE558" i="7"/>
  <c r="AJ569" i="7"/>
  <c r="J319" i="7"/>
  <c r="S46" i="7"/>
  <c r="J175" i="7"/>
  <c r="J194" i="7"/>
  <c r="J223" i="7"/>
  <c r="M292" i="7"/>
  <c r="AJ320" i="7"/>
  <c r="Y320" i="7"/>
  <c r="AJ334" i="7"/>
  <c r="V334" i="7"/>
  <c r="AH334" i="7"/>
  <c r="AC358" i="7"/>
  <c r="AJ47" i="7"/>
  <c r="Y47" i="7"/>
  <c r="N75" i="7"/>
  <c r="AF75" i="7"/>
  <c r="AD210" i="7"/>
  <c r="N293" i="7"/>
  <c r="Z307" i="7"/>
  <c r="O307" i="7"/>
  <c r="X307" i="7"/>
  <c r="Y76" i="7"/>
  <c r="P177" i="7"/>
  <c r="AD177" i="7"/>
  <c r="N196" i="7"/>
  <c r="AH211" i="7"/>
  <c r="AC211" i="7"/>
  <c r="AE211" i="7"/>
  <c r="T280" i="7"/>
  <c r="W294" i="7"/>
  <c r="AH294" i="7"/>
  <c r="Q308" i="7"/>
  <c r="AG322" i="7"/>
  <c r="O322" i="7"/>
  <c r="AF322" i="7"/>
  <c r="Q336" i="7"/>
  <c r="U360" i="7"/>
  <c r="AB543" i="7"/>
  <c r="AE543" i="7"/>
  <c r="P545" i="7"/>
  <c r="AD545" i="7"/>
  <c r="O546" i="7"/>
  <c r="AJ549" i="7"/>
  <c r="S550" i="7"/>
  <c r="AI551" i="7"/>
  <c r="AD551" i="7"/>
  <c r="AJ552" i="7"/>
  <c r="M553" i="7"/>
  <c r="Z553" i="7"/>
  <c r="J555" i="7"/>
  <c r="AD557" i="7"/>
  <c r="P558" i="7"/>
  <c r="AG558" i="7"/>
  <c r="U562" i="7"/>
  <c r="J565" i="7"/>
  <c r="J567" i="7"/>
  <c r="AC568" i="7"/>
  <c r="AA580" i="7"/>
  <c r="AJ580" i="7"/>
  <c r="O580" i="7"/>
  <c r="AD580" i="7"/>
  <c r="AB580" i="7"/>
  <c r="Z580" i="7"/>
  <c r="T580" i="7"/>
  <c r="S580" i="7"/>
  <c r="U357" i="7"/>
  <c r="AH357" i="7"/>
  <c r="AI175" i="7"/>
  <c r="W175" i="7"/>
  <c r="AD223" i="7"/>
  <c r="AJ278" i="7"/>
  <c r="AI306" i="7"/>
  <c r="AC306" i="7"/>
  <c r="M320" i="7"/>
  <c r="AC320" i="7"/>
  <c r="AI61" i="7"/>
  <c r="O75" i="7"/>
  <c r="M210" i="7"/>
  <c r="Q224" i="7"/>
  <c r="V293" i="7"/>
  <c r="M76" i="7"/>
  <c r="Z76" i="7"/>
  <c r="R177" i="7"/>
  <c r="Q196" i="7"/>
  <c r="V239" i="7"/>
  <c r="M294" i="7"/>
  <c r="X294" i="7"/>
  <c r="S308" i="7"/>
  <c r="W360" i="7"/>
  <c r="AI544" i="7"/>
  <c r="AD544" i="7"/>
  <c r="P544" i="7"/>
  <c r="X544" i="7"/>
  <c r="Q545" i="7"/>
  <c r="AA548" i="7"/>
  <c r="N553" i="7"/>
  <c r="S558" i="7"/>
  <c r="AI558" i="7"/>
  <c r="AI563" i="7"/>
  <c r="Z563" i="7"/>
  <c r="R563" i="7"/>
  <c r="AI578" i="7"/>
  <c r="Q578" i="7"/>
  <c r="AB578" i="7"/>
  <c r="U578" i="7"/>
  <c r="T578" i="7"/>
  <c r="R578" i="7"/>
  <c r="AE578" i="7"/>
  <c r="AE577" i="7"/>
  <c r="AA582" i="7"/>
  <c r="Y582" i="7"/>
  <c r="AD582" i="7"/>
  <c r="AC586" i="7"/>
  <c r="J600" i="7"/>
  <c r="AG604" i="7"/>
  <c r="X604" i="7"/>
  <c r="J7" i="7"/>
  <c r="AF16" i="7"/>
  <c r="AB16" i="7"/>
  <c r="V16" i="7"/>
  <c r="U16" i="7"/>
  <c r="P16" i="7"/>
  <c r="N16" i="7"/>
  <c r="M16" i="7"/>
  <c r="T577" i="7"/>
  <c r="Z578" i="7"/>
  <c r="AC579" i="7"/>
  <c r="N582" i="7"/>
  <c r="AI588" i="7"/>
  <c r="W588" i="7"/>
  <c r="AE588" i="7"/>
  <c r="AI591" i="7"/>
  <c r="AC591" i="7"/>
  <c r="O591" i="7"/>
  <c r="W591" i="7"/>
  <c r="J596" i="7"/>
  <c r="AE597" i="7"/>
  <c r="W597" i="7"/>
  <c r="AI597" i="7"/>
  <c r="AD600" i="7"/>
  <c r="AC600" i="7"/>
  <c r="P600" i="7"/>
  <c r="M602" i="7"/>
  <c r="AB602" i="7"/>
  <c r="Y602" i="7"/>
  <c r="T602" i="7"/>
  <c r="AC16" i="7"/>
  <c r="AC465" i="7"/>
  <c r="S465" i="7"/>
  <c r="AI465" i="7"/>
  <c r="Q465" i="7"/>
  <c r="AH465" i="7"/>
  <c r="P465" i="7"/>
  <c r="AA465" i="7"/>
  <c r="M465" i="7"/>
  <c r="X465" i="7"/>
  <c r="AD465" i="7"/>
  <c r="Z465" i="7"/>
  <c r="Y465" i="7"/>
  <c r="N465" i="7"/>
  <c r="AI567" i="7"/>
  <c r="AJ567" i="7"/>
  <c r="W567" i="7"/>
  <c r="U567" i="7"/>
  <c r="Z570" i="7"/>
  <c r="V577" i="7"/>
  <c r="AA581" i="7"/>
  <c r="S581" i="7"/>
  <c r="AE581" i="7"/>
  <c r="Q582" i="7"/>
  <c r="S585" i="7"/>
  <c r="T586" i="7"/>
  <c r="AJ588" i="7"/>
  <c r="AH588" i="7"/>
  <c r="AJ591" i="7"/>
  <c r="Y591" i="7"/>
  <c r="J594" i="7"/>
  <c r="X597" i="7"/>
  <c r="AD599" i="7"/>
  <c r="S599" i="7"/>
  <c r="R599" i="7"/>
  <c r="AD571" i="7"/>
  <c r="N571" i="7"/>
  <c r="J572" i="7"/>
  <c r="J575" i="7"/>
  <c r="AF577" i="7"/>
  <c r="J579" i="7"/>
  <c r="S582" i="7"/>
  <c r="V585" i="7"/>
  <c r="P586" i="7"/>
  <c r="AI587" i="7"/>
  <c r="U587" i="7"/>
  <c r="AD587" i="7"/>
  <c r="N588" i="7"/>
  <c r="AI590" i="7"/>
  <c r="AJ590" i="7"/>
  <c r="AF592" i="7"/>
  <c r="AH592" i="7"/>
  <c r="R600" i="7"/>
  <c r="O602" i="7"/>
  <c r="J564" i="7"/>
  <c r="AI565" i="7"/>
  <c r="AB565" i="7"/>
  <c r="AA565" i="7"/>
  <c r="AA579" i="7"/>
  <c r="Z579" i="7"/>
  <c r="T582" i="7"/>
  <c r="W585" i="7"/>
  <c r="U586" i="7"/>
  <c r="O588" i="7"/>
  <c r="T590" i="7"/>
  <c r="N591" i="7"/>
  <c r="AD591" i="7"/>
  <c r="AB595" i="7"/>
  <c r="U596" i="7"/>
  <c r="AD238" i="7"/>
  <c r="AI279" i="7"/>
  <c r="J321" i="7"/>
  <c r="AD62" i="7"/>
  <c r="V177" i="7"/>
  <c r="Y280" i="7"/>
  <c r="S350" i="7"/>
  <c r="J543" i="7"/>
  <c r="AI545" i="7"/>
  <c r="AH545" i="7"/>
  <c r="X545" i="7"/>
  <c r="U545" i="7"/>
  <c r="AF545" i="7"/>
  <c r="J551" i="7"/>
  <c r="J552" i="7"/>
  <c r="AI553" i="7"/>
  <c r="Y553" i="7"/>
  <c r="O553" i="7"/>
  <c r="V553" i="7"/>
  <c r="AG553" i="7"/>
  <c r="AE559" i="7"/>
  <c r="Z562" i="7"/>
  <c r="AI564" i="7"/>
  <c r="AB564" i="7"/>
  <c r="AA564" i="7"/>
  <c r="AC565" i="7"/>
  <c r="N567" i="7"/>
  <c r="AB567" i="7"/>
  <c r="AA568" i="7"/>
  <c r="O568" i="7"/>
  <c r="W568" i="7"/>
  <c r="P570" i="7"/>
  <c r="M571" i="7"/>
  <c r="AD572" i="7"/>
  <c r="AC574" i="7"/>
  <c r="J580" i="7"/>
  <c r="R581" i="7"/>
  <c r="AB582" i="7"/>
  <c r="Y583" i="7"/>
  <c r="X586" i="7"/>
  <c r="M587" i="7"/>
  <c r="R588" i="7"/>
  <c r="AB590" i="7"/>
  <c r="Q591" i="7"/>
  <c r="AE591" i="7"/>
  <c r="N592" i="7"/>
  <c r="AB593" i="7"/>
  <c r="AH593" i="7"/>
  <c r="O597" i="7"/>
  <c r="AC602" i="7"/>
  <c r="J606" i="7"/>
  <c r="O607" i="7"/>
  <c r="J8" i="7"/>
  <c r="R10" i="7"/>
  <c r="AE10" i="7"/>
  <c r="J12" i="7"/>
  <c r="AB12" i="7"/>
  <c r="J14" i="7"/>
  <c r="AB14" i="7"/>
  <c r="U15" i="7"/>
  <c r="U17" i="7"/>
  <c r="R18" i="7"/>
  <c r="Z374" i="7"/>
  <c r="N376" i="7"/>
  <c r="T379" i="7"/>
  <c r="Z380" i="7"/>
  <c r="P380" i="7"/>
  <c r="AH380" i="7"/>
  <c r="X380" i="7"/>
  <c r="N380" i="7"/>
  <c r="AF380" i="7"/>
  <c r="V380" i="7"/>
  <c r="AA380" i="7"/>
  <c r="Q380" i="7"/>
  <c r="AD380" i="7"/>
  <c r="AB464" i="7"/>
  <c r="AF467" i="7"/>
  <c r="U467" i="7"/>
  <c r="S467" i="7"/>
  <c r="P467" i="7"/>
  <c r="AE467" i="7"/>
  <c r="M467" i="7"/>
  <c r="AA467" i="7"/>
  <c r="V493" i="7"/>
  <c r="O499" i="7"/>
  <c r="M499" i="7"/>
  <c r="AJ499" i="7"/>
  <c r="T499" i="7"/>
  <c r="AB15" i="7"/>
  <c r="V18" i="7"/>
  <c r="AJ372" i="7"/>
  <c r="Y372" i="7"/>
  <c r="AC464" i="7"/>
  <c r="AA603" i="7"/>
  <c r="P605" i="7"/>
  <c r="X606" i="7"/>
  <c r="T607" i="7"/>
  <c r="Y9" i="7"/>
  <c r="U10" i="7"/>
  <c r="AG12" i="7"/>
  <c r="AI17" i="7"/>
  <c r="AC17" i="7"/>
  <c r="O17" i="7"/>
  <c r="W17" i="7"/>
  <c r="X18" i="7"/>
  <c r="Q372" i="7"/>
  <c r="AC373" i="7"/>
  <c r="AI373" i="7"/>
  <c r="R373" i="7"/>
  <c r="AG373" i="7"/>
  <c r="N374" i="7"/>
  <c r="AB379" i="7"/>
  <c r="O467" i="7"/>
  <c r="AC468" i="7"/>
  <c r="AF468" i="7"/>
  <c r="N468" i="7"/>
  <c r="AG493" i="7"/>
  <c r="AJ496" i="7"/>
  <c r="T496" i="7"/>
  <c r="AA547" i="7"/>
  <c r="AC549" i="7"/>
  <c r="AB549" i="7"/>
  <c r="AE555" i="7"/>
  <c r="AA555" i="7"/>
  <c r="Z556" i="7"/>
  <c r="AG567" i="7"/>
  <c r="J582" i="7"/>
  <c r="AI583" i="7"/>
  <c r="U583" i="7"/>
  <c r="AH583" i="7"/>
  <c r="AJ585" i="7"/>
  <c r="AI589" i="7"/>
  <c r="R597" i="7"/>
  <c r="AD597" i="7"/>
  <c r="AD601" i="7"/>
  <c r="AE603" i="7"/>
  <c r="Y606" i="7"/>
  <c r="Z607" i="7"/>
  <c r="AC8" i="7"/>
  <c r="AE9" i="7"/>
  <c r="AB9" i="7"/>
  <c r="W10" i="7"/>
  <c r="Z14" i="7"/>
  <c r="J15" i="7"/>
  <c r="AJ17" i="7"/>
  <c r="Y17" i="7"/>
  <c r="R372" i="7"/>
  <c r="AH373" i="7"/>
  <c r="AE379" i="7"/>
  <c r="AD462" i="7"/>
  <c r="P462" i="7"/>
  <c r="AC462" i="7"/>
  <c r="R462" i="7"/>
  <c r="AB467" i="7"/>
  <c r="J498" i="7"/>
  <c r="U597" i="7"/>
  <c r="Z605" i="7"/>
  <c r="N14" i="7"/>
  <c r="J16" i="7"/>
  <c r="M17" i="7"/>
  <c r="Z17" i="7"/>
  <c r="AC18" i="7"/>
  <c r="AF18" i="7"/>
  <c r="P18" i="7"/>
  <c r="W18" i="7"/>
  <c r="AD18" i="7"/>
  <c r="X372" i="7"/>
  <c r="M373" i="7"/>
  <c r="AJ379" i="7"/>
  <c r="AC461" i="7"/>
  <c r="T461" i="7"/>
  <c r="Q461" i="7"/>
  <c r="AD461" i="7"/>
  <c r="AI493" i="7"/>
  <c r="AD493" i="7"/>
  <c r="Q493" i="7"/>
  <c r="AC493" i="7"/>
  <c r="O493" i="7"/>
  <c r="Z493" i="7"/>
  <c r="N493" i="7"/>
  <c r="W493" i="7"/>
  <c r="AE493" i="7"/>
  <c r="R493" i="7"/>
  <c r="AF495" i="7"/>
  <c r="AG495" i="7"/>
  <c r="AA495" i="7"/>
  <c r="W495" i="7"/>
  <c r="O495" i="7"/>
  <c r="AI495" i="7"/>
  <c r="AB605" i="7"/>
  <c r="AH607" i="7"/>
  <c r="AE607" i="7"/>
  <c r="W11" i="7"/>
  <c r="T15" i="7"/>
  <c r="J375" i="7"/>
  <c r="AE464" i="7"/>
  <c r="U464" i="7"/>
  <c r="AF464" i="7"/>
  <c r="P464" i="7"/>
  <c r="J604" i="7"/>
  <c r="AD605" i="7"/>
  <c r="Q606" i="7"/>
  <c r="N607" i="7"/>
  <c r="R9" i="7"/>
  <c r="AH9" i="7"/>
  <c r="P10" i="7"/>
  <c r="Y13" i="7"/>
  <c r="S13" i="7"/>
  <c r="V14" i="7"/>
  <c r="O15" i="7"/>
  <c r="R17" i="7"/>
  <c r="AG17" i="7"/>
  <c r="O18" i="7"/>
  <c r="U373" i="7"/>
  <c r="Z377" i="7"/>
  <c r="S377" i="7"/>
  <c r="AJ377" i="7"/>
  <c r="P377" i="7"/>
  <c r="AA377" i="7"/>
  <c r="Q379" i="7"/>
  <c r="AG381" i="7"/>
  <c r="AD381" i="7"/>
  <c r="AB461" i="7"/>
  <c r="AA462" i="7"/>
  <c r="Q464" i="7"/>
  <c r="S466" i="7"/>
  <c r="Q466" i="7"/>
  <c r="AJ466" i="7"/>
  <c r="O466" i="7"/>
  <c r="AD466" i="7"/>
  <c r="Y466" i="7"/>
  <c r="U493" i="7"/>
  <c r="AI497" i="7"/>
  <c r="U497" i="7"/>
  <c r="M497" i="7"/>
  <c r="V497" i="7"/>
  <c r="X12" i="7"/>
  <c r="J19" i="7"/>
  <c r="AD372" i="7"/>
  <c r="AH372" i="7"/>
  <c r="Q376" i="7"/>
  <c r="AA378" i="7"/>
  <c r="AI379" i="7"/>
  <c r="Y379" i="7"/>
  <c r="J380" i="7"/>
  <c r="J461" i="7"/>
  <c r="AI464" i="7"/>
  <c r="Z464" i="7"/>
  <c r="AI468" i="7"/>
  <c r="Y468" i="7"/>
  <c r="Z494" i="7"/>
  <c r="R501" i="7"/>
  <c r="AE501" i="7"/>
  <c r="Q363" i="7"/>
  <c r="Z365" i="7"/>
  <c r="AJ483" i="7"/>
  <c r="AB484" i="7"/>
  <c r="V485" i="7"/>
  <c r="AA514" i="7"/>
  <c r="AI515" i="7"/>
  <c r="X515" i="7"/>
  <c r="AE382" i="7"/>
  <c r="Q240" i="7"/>
  <c r="AD240" i="7"/>
  <c r="X244" i="7"/>
  <c r="AH245" i="7"/>
  <c r="U627" i="7"/>
  <c r="S628" i="7"/>
  <c r="M631" i="7"/>
  <c r="AB77" i="7"/>
  <c r="Q78" i="7"/>
  <c r="W79" i="7"/>
  <c r="AJ79" i="7"/>
  <c r="N80" i="7"/>
  <c r="Z80" i="7"/>
  <c r="J81" i="7"/>
  <c r="T81" i="7"/>
  <c r="T82" i="7"/>
  <c r="J486" i="7"/>
  <c r="AE491" i="7"/>
  <c r="AC612" i="7"/>
  <c r="N613" i="7"/>
  <c r="AD613" i="7"/>
  <c r="AE614" i="7"/>
  <c r="AB514" i="7"/>
  <c r="AB515" i="7"/>
  <c r="X82" i="7"/>
  <c r="AA486" i="7"/>
  <c r="AF489" i="7"/>
  <c r="AH491" i="7"/>
  <c r="AJ612" i="7"/>
  <c r="V501" i="7"/>
  <c r="AH501" i="7"/>
  <c r="X363" i="7"/>
  <c r="AI364" i="7"/>
  <c r="Y364" i="7"/>
  <c r="J485" i="7"/>
  <c r="AE485" i="7"/>
  <c r="M514" i="7"/>
  <c r="AE514" i="7"/>
  <c r="M515" i="7"/>
  <c r="AE515" i="7"/>
  <c r="AG516" i="7"/>
  <c r="R382" i="7"/>
  <c r="AI382" i="7"/>
  <c r="AA469" i="7"/>
  <c r="Q503" i="7"/>
  <c r="U240" i="7"/>
  <c r="S242" i="7"/>
  <c r="AG244" i="7"/>
  <c r="X628" i="7"/>
  <c r="U629" i="7"/>
  <c r="U631" i="7"/>
  <c r="J632" i="7"/>
  <c r="AF77" i="7"/>
  <c r="AB78" i="7"/>
  <c r="P80" i="7"/>
  <c r="AC80" i="7"/>
  <c r="J82" i="7"/>
  <c r="Y82" i="7"/>
  <c r="AD486" i="7"/>
  <c r="AC486" i="7"/>
  <c r="W487" i="7"/>
  <c r="AB488" i="7"/>
  <c r="M489" i="7"/>
  <c r="AG489" i="7"/>
  <c r="Q490" i="7"/>
  <c r="AI491" i="7"/>
  <c r="O378" i="7"/>
  <c r="AG378" i="7"/>
  <c r="P379" i="7"/>
  <c r="AC379" i="7"/>
  <c r="AH466" i="7"/>
  <c r="AJ493" i="7"/>
  <c r="J496" i="7"/>
  <c r="AJ501" i="7"/>
  <c r="W501" i="7"/>
  <c r="Y363" i="7"/>
  <c r="Z364" i="7"/>
  <c r="AG485" i="7"/>
  <c r="P514" i="7"/>
  <c r="AI514" i="7"/>
  <c r="N515" i="7"/>
  <c r="AF515" i="7"/>
  <c r="U516" i="7"/>
  <c r="AI240" i="7"/>
  <c r="V240" i="7"/>
  <c r="AH240" i="7"/>
  <c r="J628" i="7"/>
  <c r="V629" i="7"/>
  <c r="AD632" i="7"/>
  <c r="AA81" i="7"/>
  <c r="AC82" i="7"/>
  <c r="AG486" i="7"/>
  <c r="AE363" i="7"/>
  <c r="R514" i="7"/>
  <c r="AJ514" i="7"/>
  <c r="O515" i="7"/>
  <c r="AG515" i="7"/>
  <c r="W240" i="7"/>
  <c r="S80" i="7"/>
  <c r="AF80" i="7"/>
  <c r="N81" i="7"/>
  <c r="AD81" i="7"/>
  <c r="AF82" i="7"/>
  <c r="AE82" i="7"/>
  <c r="M486" i="7"/>
  <c r="AH486" i="7"/>
  <c r="AA487" i="7"/>
  <c r="AA488" i="7"/>
  <c r="S489" i="7"/>
  <c r="AG490" i="7"/>
  <c r="R491" i="7"/>
  <c r="V614" i="7"/>
  <c r="AJ375" i="7"/>
  <c r="AB376" i="7"/>
  <c r="AI376" i="7"/>
  <c r="J378" i="7"/>
  <c r="V378" i="7"/>
  <c r="R379" i="7"/>
  <c r="AH379" i="7"/>
  <c r="J460" i="7"/>
  <c r="J463" i="7"/>
  <c r="R464" i="7"/>
  <c r="T468" i="7"/>
  <c r="AJ468" i="7"/>
  <c r="S494" i="7"/>
  <c r="AH494" i="7"/>
  <c r="Z496" i="7"/>
  <c r="AD498" i="7"/>
  <c r="AE499" i="7"/>
  <c r="AD500" i="7"/>
  <c r="N501" i="7"/>
  <c r="Z501" i="7"/>
  <c r="X502" i="7"/>
  <c r="AJ363" i="7"/>
  <c r="AF363" i="7"/>
  <c r="P364" i="7"/>
  <c r="AF364" i="7"/>
  <c r="AC484" i="7"/>
  <c r="AD485" i="7"/>
  <c r="S514" i="7"/>
  <c r="S515" i="7"/>
  <c r="V382" i="7"/>
  <c r="J503" i="7"/>
  <c r="AD503" i="7"/>
  <c r="M240" i="7"/>
  <c r="Y240" i="7"/>
  <c r="J241" i="7"/>
  <c r="J242" i="7"/>
  <c r="AF242" i="7"/>
  <c r="Z243" i="7"/>
  <c r="O244" i="7"/>
  <c r="Z628" i="7"/>
  <c r="J630" i="7"/>
  <c r="AD631" i="7"/>
  <c r="R632" i="7"/>
  <c r="R77" i="7"/>
  <c r="R79" i="7"/>
  <c r="V80" i="7"/>
  <c r="O81" i="7"/>
  <c r="AE81" i="7"/>
  <c r="M82" i="7"/>
  <c r="AH82" i="7"/>
  <c r="Q486" i="7"/>
  <c r="T489" i="7"/>
  <c r="S491" i="7"/>
  <c r="M612" i="7"/>
  <c r="AI613" i="7"/>
  <c r="Y613" i="7"/>
  <c r="W614" i="7"/>
  <c r="AC615" i="7"/>
  <c r="AI616" i="7"/>
  <c r="U468" i="7"/>
  <c r="AE498" i="7"/>
  <c r="O501" i="7"/>
  <c r="AC501" i="7"/>
  <c r="AD502" i="7"/>
  <c r="O363" i="7"/>
  <c r="AG363" i="7"/>
  <c r="Q364" i="7"/>
  <c r="AG364" i="7"/>
  <c r="R365" i="7"/>
  <c r="T484" i="7"/>
  <c r="M485" i="7"/>
  <c r="V514" i="7"/>
  <c r="V515" i="7"/>
  <c r="AA382" i="7"/>
  <c r="AF503" i="7"/>
  <c r="N240" i="7"/>
  <c r="Z240" i="7"/>
  <c r="AG242" i="7"/>
  <c r="T244" i="7"/>
  <c r="AE631" i="7"/>
  <c r="AB632" i="7"/>
  <c r="S77" i="7"/>
  <c r="W80" i="7"/>
  <c r="AI80" i="7"/>
  <c r="P81" i="7"/>
  <c r="AI81" i="7"/>
  <c r="O82" i="7"/>
  <c r="AJ82" i="7"/>
  <c r="R486" i="7"/>
  <c r="U489" i="7"/>
  <c r="V491" i="7"/>
  <c r="AB611" i="7"/>
  <c r="U612" i="7"/>
  <c r="Z614" i="7"/>
  <c r="J379" i="7"/>
  <c r="V379" i="7"/>
  <c r="AE463" i="7"/>
  <c r="Y464" i="7"/>
  <c r="J467" i="7"/>
  <c r="V468" i="7"/>
  <c r="J495" i="7"/>
  <c r="AI498" i="7"/>
  <c r="AJ500" i="7"/>
  <c r="Q501" i="7"/>
  <c r="AD501" i="7"/>
  <c r="AE502" i="7"/>
  <c r="P363" i="7"/>
  <c r="R364" i="7"/>
  <c r="AH364" i="7"/>
  <c r="S365" i="7"/>
  <c r="U484" i="7"/>
  <c r="N485" i="7"/>
  <c r="W515" i="7"/>
  <c r="X469" i="7"/>
  <c r="O240" i="7"/>
  <c r="AC240" i="7"/>
  <c r="AH241" i="7"/>
  <c r="AI242" i="7"/>
  <c r="T627" i="7"/>
  <c r="P628" i="7"/>
  <c r="AG631" i="7"/>
  <c r="AG632" i="7"/>
  <c r="AI79" i="7"/>
  <c r="U79" i="7"/>
  <c r="AH79" i="7"/>
  <c r="M80" i="7"/>
  <c r="S81" i="7"/>
  <c r="AJ81" i="7"/>
  <c r="AA489" i="7"/>
  <c r="AA491" i="7"/>
  <c r="AD614" i="7"/>
  <c r="T28" i="7"/>
  <c r="AB28" i="7"/>
  <c r="AJ28" i="7"/>
  <c r="M30" i="7"/>
  <c r="U30" i="7"/>
  <c r="AC30" i="7"/>
  <c r="N83" i="7"/>
  <c r="V83" i="7"/>
  <c r="AD83" i="7"/>
  <c r="O85" i="7"/>
  <c r="W85" i="7"/>
  <c r="AE85" i="7"/>
  <c r="P246" i="7"/>
  <c r="X246" i="7"/>
  <c r="AF246" i="7"/>
  <c r="Q256" i="7"/>
  <c r="Y256" i="7"/>
  <c r="AG256" i="7"/>
  <c r="R337" i="7"/>
  <c r="Z337" i="7"/>
  <c r="AH337" i="7"/>
  <c r="S339" i="7"/>
  <c r="AA339" i="7"/>
  <c r="T367" i="7"/>
  <c r="AB367" i="7"/>
  <c r="AJ367" i="7"/>
  <c r="M369" i="7"/>
  <c r="U369" i="7"/>
  <c r="AC369" i="7"/>
  <c r="N454" i="7"/>
  <c r="V454" i="7"/>
  <c r="AD454" i="7"/>
  <c r="O456" i="7"/>
  <c r="W456" i="7"/>
  <c r="AE456" i="7"/>
  <c r="P504" i="7"/>
  <c r="X504" i="7"/>
  <c r="AF504" i="7"/>
  <c r="Q506" i="7"/>
  <c r="Y506" i="7"/>
  <c r="AG506" i="7"/>
  <c r="R518" i="7"/>
  <c r="Z518" i="7"/>
  <c r="AH518" i="7"/>
  <c r="S520" i="7"/>
  <c r="AA520" i="7"/>
  <c r="T527" i="7"/>
  <c r="AB527" i="7"/>
  <c r="AJ527" i="7"/>
  <c r="M529" i="7"/>
  <c r="U529" i="7"/>
  <c r="AC529" i="7"/>
  <c r="N537" i="7"/>
  <c r="V537" i="7"/>
  <c r="AD537" i="7"/>
  <c r="O539" i="7"/>
  <c r="W539" i="7"/>
  <c r="AE539" i="7"/>
  <c r="P618" i="7"/>
  <c r="X618" i="7"/>
  <c r="AF618" i="7"/>
  <c r="Q620" i="7"/>
  <c r="Y620" i="7"/>
  <c r="AG620" i="7"/>
  <c r="R635" i="7"/>
  <c r="Z635" i="7"/>
  <c r="AH635" i="7"/>
  <c r="S637" i="7"/>
  <c r="AA637" i="7"/>
  <c r="T642" i="7"/>
  <c r="AB642" i="7"/>
  <c r="AJ642" i="7"/>
  <c r="M643" i="7"/>
  <c r="U643" i="7"/>
  <c r="AC643" i="7"/>
  <c r="W32" i="7"/>
  <c r="AH32" i="7"/>
  <c r="M385" i="7"/>
  <c r="Z385" i="7"/>
  <c r="R510" i="7"/>
  <c r="AD510" i="7"/>
  <c r="U621" i="7"/>
  <c r="M623" i="7"/>
  <c r="AA623" i="7"/>
  <c r="P23" i="7"/>
  <c r="AF23" i="7"/>
  <c r="AD24" i="7"/>
  <c r="V24" i="7"/>
  <c r="N24" i="7"/>
  <c r="AJ24" i="7"/>
  <c r="AB24" i="7"/>
  <c r="T24" i="7"/>
  <c r="AG24" i="7"/>
  <c r="AF24" i="7"/>
  <c r="X24" i="7"/>
  <c r="P24" i="7"/>
  <c r="AE24" i="7"/>
  <c r="W24" i="7"/>
  <c r="O24" i="7"/>
  <c r="Z24" i="7"/>
  <c r="AB26" i="7"/>
  <c r="S471" i="7"/>
  <c r="AD478" i="7"/>
  <c r="V478" i="7"/>
  <c r="N478" i="7"/>
  <c r="AC478" i="7"/>
  <c r="U478" i="7"/>
  <c r="M478" i="7"/>
  <c r="AJ478" i="7"/>
  <c r="AB478" i="7"/>
  <c r="T478" i="7"/>
  <c r="AH478" i="7"/>
  <c r="Z478" i="7"/>
  <c r="R478" i="7"/>
  <c r="AG478" i="7"/>
  <c r="Y478" i="7"/>
  <c r="Q478" i="7"/>
  <c r="AF478" i="7"/>
  <c r="X478" i="7"/>
  <c r="P478" i="7"/>
  <c r="AE478" i="7"/>
  <c r="W478" i="7"/>
  <c r="O478" i="7"/>
  <c r="S337" i="7"/>
  <c r="AA337" i="7"/>
  <c r="AI337" i="7"/>
  <c r="T339" i="7"/>
  <c r="AB339" i="7"/>
  <c r="AJ339" i="7"/>
  <c r="S518" i="7"/>
  <c r="AA518" i="7"/>
  <c r="AI518" i="7"/>
  <c r="T520" i="7"/>
  <c r="AB520" i="7"/>
  <c r="AJ520" i="7"/>
  <c r="S635" i="7"/>
  <c r="AA635" i="7"/>
  <c r="AI635" i="7"/>
  <c r="T637" i="7"/>
  <c r="AB637" i="7"/>
  <c r="AJ637" i="7"/>
  <c r="AF621" i="7"/>
  <c r="X621" i="7"/>
  <c r="P621" i="7"/>
  <c r="AD621" i="7"/>
  <c r="V621" i="7"/>
  <c r="N621" i="7"/>
  <c r="AG621" i="7"/>
  <c r="Y621" i="7"/>
  <c r="Q621" i="7"/>
  <c r="W621" i="7"/>
  <c r="AJ621" i="7"/>
  <c r="N28" i="7"/>
  <c r="V28" i="7"/>
  <c r="AD28" i="7"/>
  <c r="O30" i="7"/>
  <c r="W30" i="7"/>
  <c r="AE30" i="7"/>
  <c r="P83" i="7"/>
  <c r="X83" i="7"/>
  <c r="AF83" i="7"/>
  <c r="Q85" i="7"/>
  <c r="Y85" i="7"/>
  <c r="AG85" i="7"/>
  <c r="R246" i="7"/>
  <c r="Z246" i="7"/>
  <c r="AH246" i="7"/>
  <c r="S256" i="7"/>
  <c r="AA256" i="7"/>
  <c r="AI256" i="7"/>
  <c r="T337" i="7"/>
  <c r="AB337" i="7"/>
  <c r="AJ337" i="7"/>
  <c r="M339" i="7"/>
  <c r="U339" i="7"/>
  <c r="AC339" i="7"/>
  <c r="N367" i="7"/>
  <c r="V367" i="7"/>
  <c r="AD367" i="7"/>
  <c r="O369" i="7"/>
  <c r="W369" i="7"/>
  <c r="AE369" i="7"/>
  <c r="P454" i="7"/>
  <c r="X454" i="7"/>
  <c r="AF454" i="7"/>
  <c r="Q456" i="7"/>
  <c r="Y456" i="7"/>
  <c r="AG456" i="7"/>
  <c r="R504" i="7"/>
  <c r="Z504" i="7"/>
  <c r="AH504" i="7"/>
  <c r="S506" i="7"/>
  <c r="AA506" i="7"/>
  <c r="AI506" i="7"/>
  <c r="T518" i="7"/>
  <c r="AB518" i="7"/>
  <c r="AJ518" i="7"/>
  <c r="M520" i="7"/>
  <c r="U520" i="7"/>
  <c r="AC520" i="7"/>
  <c r="N527" i="7"/>
  <c r="V527" i="7"/>
  <c r="AD527" i="7"/>
  <c r="O529" i="7"/>
  <c r="W529" i="7"/>
  <c r="AE529" i="7"/>
  <c r="P537" i="7"/>
  <c r="X537" i="7"/>
  <c r="AF537" i="7"/>
  <c r="Q539" i="7"/>
  <c r="Y539" i="7"/>
  <c r="AG539" i="7"/>
  <c r="R618" i="7"/>
  <c r="Z618" i="7"/>
  <c r="AH618" i="7"/>
  <c r="S620" i="7"/>
  <c r="AA620" i="7"/>
  <c r="AI620" i="7"/>
  <c r="T635" i="7"/>
  <c r="AB635" i="7"/>
  <c r="AJ635" i="7"/>
  <c r="M637" i="7"/>
  <c r="U637" i="7"/>
  <c r="AC637" i="7"/>
  <c r="N642" i="7"/>
  <c r="V642" i="7"/>
  <c r="AD642" i="7"/>
  <c r="O643" i="7"/>
  <c r="W643" i="7"/>
  <c r="AE643" i="7"/>
  <c r="Y32" i="7"/>
  <c r="Q385" i="7"/>
  <c r="AC385" i="7"/>
  <c r="T510" i="7"/>
  <c r="AH510" i="7"/>
  <c r="Z621" i="7"/>
  <c r="P623" i="7"/>
  <c r="AC623" i="7"/>
  <c r="R23" i="7"/>
  <c r="AH23" i="7"/>
  <c r="AE25" i="7"/>
  <c r="W25" i="7"/>
  <c r="O25" i="7"/>
  <c r="AC25" i="7"/>
  <c r="U25" i="7"/>
  <c r="M25" i="7"/>
  <c r="AH25" i="7"/>
  <c r="Z25" i="7"/>
  <c r="R25" i="7"/>
  <c r="AG25" i="7"/>
  <c r="Y25" i="7"/>
  <c r="Q25" i="7"/>
  <c r="AF25" i="7"/>
  <c r="X25" i="7"/>
  <c r="P25" i="7"/>
  <c r="AD25" i="7"/>
  <c r="AE26" i="7"/>
  <c r="AD197" i="7"/>
  <c r="V197" i="7"/>
  <c r="N197" i="7"/>
  <c r="AC197" i="7"/>
  <c r="U197" i="7"/>
  <c r="M197" i="7"/>
  <c r="AJ197" i="7"/>
  <c r="AB197" i="7"/>
  <c r="T197" i="7"/>
  <c r="AG197" i="7"/>
  <c r="Y197" i="7"/>
  <c r="Q197" i="7"/>
  <c r="AF197" i="7"/>
  <c r="X197" i="7"/>
  <c r="P197" i="7"/>
  <c r="AE197" i="7"/>
  <c r="W197" i="7"/>
  <c r="O197" i="7"/>
  <c r="AA471" i="7"/>
  <c r="O28" i="7"/>
  <c r="W28" i="7"/>
  <c r="AE28" i="7"/>
  <c r="P30" i="7"/>
  <c r="X30" i="7"/>
  <c r="AF30" i="7"/>
  <c r="Q83" i="7"/>
  <c r="Y83" i="7"/>
  <c r="AG83" i="7"/>
  <c r="R85" i="7"/>
  <c r="Z85" i="7"/>
  <c r="AH85" i="7"/>
  <c r="S246" i="7"/>
  <c r="AA246" i="7"/>
  <c r="T256" i="7"/>
  <c r="AB256" i="7"/>
  <c r="M337" i="7"/>
  <c r="U337" i="7"/>
  <c r="AC337" i="7"/>
  <c r="N339" i="7"/>
  <c r="V339" i="7"/>
  <c r="AD339" i="7"/>
  <c r="O367" i="7"/>
  <c r="W367" i="7"/>
  <c r="AE367" i="7"/>
  <c r="P369" i="7"/>
  <c r="X369" i="7"/>
  <c r="AF369" i="7"/>
  <c r="Q454" i="7"/>
  <c r="Y454" i="7"/>
  <c r="AG454" i="7"/>
  <c r="R456" i="7"/>
  <c r="Z456" i="7"/>
  <c r="AH456" i="7"/>
  <c r="S504" i="7"/>
  <c r="AA504" i="7"/>
  <c r="T506" i="7"/>
  <c r="AB506" i="7"/>
  <c r="M518" i="7"/>
  <c r="U518" i="7"/>
  <c r="AC518" i="7"/>
  <c r="N520" i="7"/>
  <c r="V520" i="7"/>
  <c r="AD520" i="7"/>
  <c r="O527" i="7"/>
  <c r="W527" i="7"/>
  <c r="AE527" i="7"/>
  <c r="P529" i="7"/>
  <c r="X529" i="7"/>
  <c r="AF529" i="7"/>
  <c r="Q537" i="7"/>
  <c r="Y537" i="7"/>
  <c r="AG537" i="7"/>
  <c r="R539" i="7"/>
  <c r="Z539" i="7"/>
  <c r="AH539" i="7"/>
  <c r="S618" i="7"/>
  <c r="AA618" i="7"/>
  <c r="T620" i="7"/>
  <c r="AB620" i="7"/>
  <c r="M635" i="7"/>
  <c r="U635" i="7"/>
  <c r="AC635" i="7"/>
  <c r="N637" i="7"/>
  <c r="V637" i="7"/>
  <c r="AD637" i="7"/>
  <c r="O642" i="7"/>
  <c r="W642" i="7"/>
  <c r="AE642" i="7"/>
  <c r="P643" i="7"/>
  <c r="X643" i="7"/>
  <c r="AF643" i="7"/>
  <c r="O32" i="7"/>
  <c r="R385" i="7"/>
  <c r="V510" i="7"/>
  <c r="M621" i="7"/>
  <c r="AA621" i="7"/>
  <c r="S623" i="7"/>
  <c r="T23" i="7"/>
  <c r="AJ23" i="7"/>
  <c r="AI25" i="7"/>
  <c r="M26" i="7"/>
  <c r="AB471" i="7"/>
  <c r="AE472" i="7"/>
  <c r="W472" i="7"/>
  <c r="O472" i="7"/>
  <c r="J476" i="7"/>
  <c r="T479" i="7"/>
  <c r="S85" i="7"/>
  <c r="AA85" i="7"/>
  <c r="AI85" i="7"/>
  <c r="T246" i="7"/>
  <c r="AB246" i="7"/>
  <c r="AJ246" i="7"/>
  <c r="N337" i="7"/>
  <c r="V337" i="7"/>
  <c r="AD337" i="7"/>
  <c r="O339" i="7"/>
  <c r="W339" i="7"/>
  <c r="AE339" i="7"/>
  <c r="S456" i="7"/>
  <c r="AA456" i="7"/>
  <c r="AI456" i="7"/>
  <c r="T504" i="7"/>
  <c r="AB504" i="7"/>
  <c r="AJ504" i="7"/>
  <c r="N518" i="7"/>
  <c r="V518" i="7"/>
  <c r="AD518" i="7"/>
  <c r="O520" i="7"/>
  <c r="W520" i="7"/>
  <c r="AE520" i="7"/>
  <c r="S539" i="7"/>
  <c r="AA539" i="7"/>
  <c r="AI539" i="7"/>
  <c r="T618" i="7"/>
  <c r="AB618" i="7"/>
  <c r="AJ618" i="7"/>
  <c r="N635" i="7"/>
  <c r="V635" i="7"/>
  <c r="AD635" i="7"/>
  <c r="O637" i="7"/>
  <c r="W637" i="7"/>
  <c r="AE637" i="7"/>
  <c r="AE510" i="7"/>
  <c r="W510" i="7"/>
  <c r="O510" i="7"/>
  <c r="AC510" i="7"/>
  <c r="U510" i="7"/>
  <c r="M510" i="7"/>
  <c r="AF510" i="7"/>
  <c r="X510" i="7"/>
  <c r="P510" i="7"/>
  <c r="Y510" i="7"/>
  <c r="AJ510" i="7"/>
  <c r="O621" i="7"/>
  <c r="AB621" i="7"/>
  <c r="R30" i="7"/>
  <c r="Z30" i="7"/>
  <c r="AH30" i="7"/>
  <c r="S83" i="7"/>
  <c r="AA83" i="7"/>
  <c r="AI83" i="7"/>
  <c r="T85" i="7"/>
  <c r="AB85" i="7"/>
  <c r="AJ85" i="7"/>
  <c r="M246" i="7"/>
  <c r="U246" i="7"/>
  <c r="AC246" i="7"/>
  <c r="O337" i="7"/>
  <c r="W337" i="7"/>
  <c r="AE337" i="7"/>
  <c r="P339" i="7"/>
  <c r="X339" i="7"/>
  <c r="AF339" i="7"/>
  <c r="R369" i="7"/>
  <c r="Z369" i="7"/>
  <c r="AH369" i="7"/>
  <c r="S454" i="7"/>
  <c r="AA454" i="7"/>
  <c r="AI454" i="7"/>
  <c r="T456" i="7"/>
  <c r="AB456" i="7"/>
  <c r="AJ456" i="7"/>
  <c r="M504" i="7"/>
  <c r="U504" i="7"/>
  <c r="AC504" i="7"/>
  <c r="O518" i="7"/>
  <c r="W518" i="7"/>
  <c r="AE518" i="7"/>
  <c r="P520" i="7"/>
  <c r="X520" i="7"/>
  <c r="AF520" i="7"/>
  <c r="R529" i="7"/>
  <c r="Z529" i="7"/>
  <c r="AH529" i="7"/>
  <c r="S537" i="7"/>
  <c r="AA537" i="7"/>
  <c r="AI537" i="7"/>
  <c r="T539" i="7"/>
  <c r="AB539" i="7"/>
  <c r="AJ539" i="7"/>
  <c r="M618" i="7"/>
  <c r="U618" i="7"/>
  <c r="AC618" i="7"/>
  <c r="O635" i="7"/>
  <c r="W635" i="7"/>
  <c r="AE635" i="7"/>
  <c r="P637" i="7"/>
  <c r="X637" i="7"/>
  <c r="AF637" i="7"/>
  <c r="R643" i="7"/>
  <c r="Z643" i="7"/>
  <c r="AH643" i="7"/>
  <c r="Z510" i="7"/>
  <c r="R621" i="7"/>
  <c r="AC621" i="7"/>
  <c r="S197" i="7"/>
  <c r="S30" i="7"/>
  <c r="AA30" i="7"/>
  <c r="AI30" i="7"/>
  <c r="T83" i="7"/>
  <c r="AB83" i="7"/>
  <c r="M85" i="7"/>
  <c r="U85" i="7"/>
  <c r="AC85" i="7"/>
  <c r="N246" i="7"/>
  <c r="V246" i="7"/>
  <c r="AD246" i="7"/>
  <c r="P337" i="7"/>
  <c r="X337" i="7"/>
  <c r="AF337" i="7"/>
  <c r="Q339" i="7"/>
  <c r="Y339" i="7"/>
  <c r="AG339" i="7"/>
  <c r="S369" i="7"/>
  <c r="AA369" i="7"/>
  <c r="AI369" i="7"/>
  <c r="T454" i="7"/>
  <c r="AB454" i="7"/>
  <c r="M456" i="7"/>
  <c r="U456" i="7"/>
  <c r="AC456" i="7"/>
  <c r="N504" i="7"/>
  <c r="V504" i="7"/>
  <c r="AD504" i="7"/>
  <c r="P518" i="7"/>
  <c r="X518" i="7"/>
  <c r="AF518" i="7"/>
  <c r="Q520" i="7"/>
  <c r="Y520" i="7"/>
  <c r="AG520" i="7"/>
  <c r="S529" i="7"/>
  <c r="AA529" i="7"/>
  <c r="AI529" i="7"/>
  <c r="T537" i="7"/>
  <c r="AB537" i="7"/>
  <c r="M539" i="7"/>
  <c r="U539" i="7"/>
  <c r="AC539" i="7"/>
  <c r="N618" i="7"/>
  <c r="V618" i="7"/>
  <c r="AD618" i="7"/>
  <c r="P635" i="7"/>
  <c r="X635" i="7"/>
  <c r="AF635" i="7"/>
  <c r="Q637" i="7"/>
  <c r="Y637" i="7"/>
  <c r="AG637" i="7"/>
  <c r="S643" i="7"/>
  <c r="AA643" i="7"/>
  <c r="AI643" i="7"/>
  <c r="AD385" i="7"/>
  <c r="V385" i="7"/>
  <c r="N385" i="7"/>
  <c r="AJ385" i="7"/>
  <c r="AB385" i="7"/>
  <c r="T385" i="7"/>
  <c r="AE385" i="7"/>
  <c r="W385" i="7"/>
  <c r="O385" i="7"/>
  <c r="X385" i="7"/>
  <c r="AI385" i="7"/>
  <c r="N510" i="7"/>
  <c r="AA510" i="7"/>
  <c r="S621" i="7"/>
  <c r="AE621" i="7"/>
  <c r="AG623" i="7"/>
  <c r="Y623" i="7"/>
  <c r="Q623" i="7"/>
  <c r="AE623" i="7"/>
  <c r="W623" i="7"/>
  <c r="O623" i="7"/>
  <c r="AH623" i="7"/>
  <c r="Z623" i="7"/>
  <c r="R623" i="7"/>
  <c r="V623" i="7"/>
  <c r="AJ623" i="7"/>
  <c r="AC23" i="7"/>
  <c r="AE471" i="7"/>
  <c r="W471" i="7"/>
  <c r="O471" i="7"/>
  <c r="AD471" i="7"/>
  <c r="V471" i="7"/>
  <c r="N471" i="7"/>
  <c r="AC471" i="7"/>
  <c r="U471" i="7"/>
  <c r="M471" i="7"/>
  <c r="AH471" i="7"/>
  <c r="Z471" i="7"/>
  <c r="R471" i="7"/>
  <c r="AG471" i="7"/>
  <c r="Y471" i="7"/>
  <c r="Q471" i="7"/>
  <c r="AF471" i="7"/>
  <c r="X471" i="7"/>
  <c r="P471" i="7"/>
  <c r="S28" i="7"/>
  <c r="AA28" i="7"/>
  <c r="T30" i="7"/>
  <c r="AB30" i="7"/>
  <c r="M83" i="7"/>
  <c r="U83" i="7"/>
  <c r="N85" i="7"/>
  <c r="V85" i="7"/>
  <c r="O246" i="7"/>
  <c r="W246" i="7"/>
  <c r="Q337" i="7"/>
  <c r="Y337" i="7"/>
  <c r="R339" i="7"/>
  <c r="Z339" i="7"/>
  <c r="S367" i="7"/>
  <c r="AA367" i="7"/>
  <c r="T369" i="7"/>
  <c r="AB369" i="7"/>
  <c r="M454" i="7"/>
  <c r="U454" i="7"/>
  <c r="N456" i="7"/>
  <c r="V456" i="7"/>
  <c r="O504" i="7"/>
  <c r="W504" i="7"/>
  <c r="Q518" i="7"/>
  <c r="Y518" i="7"/>
  <c r="R520" i="7"/>
  <c r="Z520" i="7"/>
  <c r="S527" i="7"/>
  <c r="AA527" i="7"/>
  <c r="T529" i="7"/>
  <c r="AB529" i="7"/>
  <c r="M537" i="7"/>
  <c r="U537" i="7"/>
  <c r="N539" i="7"/>
  <c r="V539" i="7"/>
  <c r="O618" i="7"/>
  <c r="W618" i="7"/>
  <c r="Q635" i="7"/>
  <c r="Y635" i="7"/>
  <c r="R637" i="7"/>
  <c r="Z637" i="7"/>
  <c r="S642" i="7"/>
  <c r="AA642" i="7"/>
  <c r="T643" i="7"/>
  <c r="AB643" i="7"/>
  <c r="Q510" i="7"/>
  <c r="AB510" i="7"/>
  <c r="T621" i="7"/>
  <c r="AH621" i="7"/>
  <c r="AE23" i="7"/>
  <c r="W23" i="7"/>
  <c r="O23" i="7"/>
  <c r="AB23" i="7"/>
  <c r="N32" i="7"/>
  <c r="V32" i="7"/>
  <c r="AD32" i="7"/>
  <c r="N23" i="7"/>
  <c r="V23" i="7"/>
  <c r="AD23" i="7"/>
  <c r="Q26" i="7"/>
  <c r="Y26" i="7"/>
  <c r="AG26" i="7"/>
  <c r="R178" i="7"/>
  <c r="Z178" i="7"/>
  <c r="AH178" i="7"/>
  <c r="S179" i="7"/>
  <c r="AA179" i="7"/>
  <c r="AI179" i="7"/>
  <c r="T180" i="7"/>
  <c r="AB180" i="7"/>
  <c r="M181" i="7"/>
  <c r="U181" i="7"/>
  <c r="AC181" i="7"/>
  <c r="N182" i="7"/>
  <c r="V182" i="7"/>
  <c r="AD182" i="7"/>
  <c r="Q472" i="7"/>
  <c r="Y472" i="7"/>
  <c r="AG472" i="7"/>
  <c r="R473" i="7"/>
  <c r="Z473" i="7"/>
  <c r="AH473" i="7"/>
  <c r="S474" i="7"/>
  <c r="AA474" i="7"/>
  <c r="AI474" i="7"/>
  <c r="T475" i="7"/>
  <c r="AB475" i="7"/>
  <c r="M476" i="7"/>
  <c r="U476" i="7"/>
  <c r="AC476" i="7"/>
  <c r="N477" i="7"/>
  <c r="V477" i="7"/>
  <c r="AD477" i="7"/>
  <c r="P479" i="7"/>
  <c r="X479" i="7"/>
  <c r="AF479" i="7"/>
  <c r="Q480" i="7"/>
  <c r="Y480" i="7"/>
  <c r="AG480" i="7"/>
  <c r="R26" i="7"/>
  <c r="Z26" i="7"/>
  <c r="AH26" i="7"/>
  <c r="S178" i="7"/>
  <c r="AA178" i="7"/>
  <c r="AI178" i="7"/>
  <c r="T179" i="7"/>
  <c r="AB179" i="7"/>
  <c r="N181" i="7"/>
  <c r="V181" i="7"/>
  <c r="AD181" i="7"/>
  <c r="O182" i="7"/>
  <c r="W182" i="7"/>
  <c r="AE182" i="7"/>
  <c r="R472" i="7"/>
  <c r="Z472" i="7"/>
  <c r="AH472" i="7"/>
  <c r="S473" i="7"/>
  <c r="AA473" i="7"/>
  <c r="AI473" i="7"/>
  <c r="T474" i="7"/>
  <c r="AB474" i="7"/>
  <c r="N476" i="7"/>
  <c r="V476" i="7"/>
  <c r="AD476" i="7"/>
  <c r="O477" i="7"/>
  <c r="W477" i="7"/>
  <c r="AE477" i="7"/>
  <c r="Q479" i="7"/>
  <c r="Y479" i="7"/>
  <c r="AG479" i="7"/>
  <c r="R480" i="7"/>
  <c r="Z480" i="7"/>
  <c r="AH480" i="7"/>
  <c r="S26" i="7"/>
  <c r="AA26" i="7"/>
  <c r="AI26" i="7"/>
  <c r="T178" i="7"/>
  <c r="AB178" i="7"/>
  <c r="AJ178" i="7"/>
  <c r="P182" i="7"/>
  <c r="X182" i="7"/>
  <c r="AF182" i="7"/>
  <c r="S472" i="7"/>
  <c r="AA472" i="7"/>
  <c r="AI472" i="7"/>
  <c r="T473" i="7"/>
  <c r="AB473" i="7"/>
  <c r="AJ473" i="7"/>
  <c r="P477" i="7"/>
  <c r="X477" i="7"/>
  <c r="AF477" i="7"/>
  <c r="R479" i="7"/>
  <c r="Z479" i="7"/>
  <c r="AH479" i="7"/>
  <c r="S480" i="7"/>
  <c r="AA480" i="7"/>
  <c r="AI480" i="7"/>
  <c r="S479" i="7"/>
  <c r="AA479" i="7"/>
  <c r="AI479" i="7"/>
  <c r="T480" i="7"/>
  <c r="AB480" i="7"/>
  <c r="AJ480" i="7"/>
  <c r="S32" i="7"/>
  <c r="AA32" i="7"/>
  <c r="AI32" i="7"/>
  <c r="S23" i="7"/>
  <c r="AA23" i="7"/>
  <c r="AI23" i="7"/>
  <c r="N26" i="7"/>
  <c r="V26" i="7"/>
  <c r="AD26" i="7"/>
  <c r="O178" i="7"/>
  <c r="W178" i="7"/>
  <c r="AE178" i="7"/>
  <c r="R181" i="7"/>
  <c r="Z181" i="7"/>
  <c r="AH181" i="7"/>
  <c r="S182" i="7"/>
  <c r="AA182" i="7"/>
  <c r="AI182" i="7"/>
  <c r="N472" i="7"/>
  <c r="V472" i="7"/>
  <c r="AD472" i="7"/>
  <c r="O473" i="7"/>
  <c r="W473" i="7"/>
  <c r="AE473" i="7"/>
  <c r="R476" i="7"/>
  <c r="Z476" i="7"/>
  <c r="AH476" i="7"/>
  <c r="S477" i="7"/>
  <c r="AA477" i="7"/>
  <c r="AI477" i="7"/>
  <c r="M479" i="7"/>
  <c r="U479" i="7"/>
  <c r="AC479" i="7"/>
  <c r="N480" i="7"/>
  <c r="V480" i="7"/>
  <c r="AD480" i="7"/>
  <c r="P178" i="7"/>
  <c r="X178" i="7"/>
  <c r="S181" i="7"/>
  <c r="AA181" i="7"/>
  <c r="AI181" i="7"/>
  <c r="T182" i="7"/>
  <c r="AB182" i="7"/>
  <c r="P473" i="7"/>
  <c r="X473" i="7"/>
  <c r="S476" i="7"/>
  <c r="AA476" i="7"/>
  <c r="AI476" i="7"/>
  <c r="T477" i="7"/>
  <c r="AB477" i="7"/>
  <c r="N479" i="7"/>
  <c r="V479" i="7"/>
  <c r="AD479" i="7"/>
  <c r="O480" i="7"/>
  <c r="W480" i="7"/>
  <c r="M32" i="7"/>
  <c r="U32" i="7"/>
  <c r="M23" i="7"/>
  <c r="U23" i="7"/>
  <c r="P26" i="7"/>
  <c r="X26" i="7"/>
  <c r="Q178" i="7"/>
  <c r="Y178" i="7"/>
  <c r="R179" i="7"/>
  <c r="Z179" i="7"/>
  <c r="S180" i="7"/>
  <c r="AA180" i="7"/>
  <c r="T181" i="7"/>
  <c r="AB181" i="7"/>
  <c r="M182" i="7"/>
  <c r="U182" i="7"/>
  <c r="P472" i="7"/>
  <c r="X472" i="7"/>
  <c r="Q473" i="7"/>
  <c r="Y473" i="7"/>
  <c r="R474" i="7"/>
  <c r="Z474" i="7"/>
  <c r="S475" i="7"/>
  <c r="AA475" i="7"/>
  <c r="T476" i="7"/>
  <c r="AB476" i="7"/>
  <c r="M477" i="7"/>
  <c r="U477" i="7"/>
  <c r="O479" i="7"/>
  <c r="W479" i="7"/>
  <c r="P480" i="7"/>
  <c r="X480" i="7"/>
  <c r="N87" i="7"/>
  <c r="Y87" i="7"/>
  <c r="AI87" i="7"/>
  <c r="M266" i="7"/>
  <c r="X266" i="7"/>
  <c r="AI266" i="7"/>
  <c r="M387" i="7"/>
  <c r="X387" i="7"/>
  <c r="AI387" i="7"/>
  <c r="V508" i="7"/>
  <c r="AG508" i="7"/>
  <c r="AJ531" i="7"/>
  <c r="AB531" i="7"/>
  <c r="T531" i="7"/>
  <c r="AG531" i="7"/>
  <c r="Y531" i="7"/>
  <c r="Q531" i="7"/>
  <c r="U531" i="7"/>
  <c r="AE531" i="7"/>
  <c r="AC541" i="7"/>
  <c r="U541" i="7"/>
  <c r="M541" i="7"/>
  <c r="AH541" i="7"/>
  <c r="Z541" i="7"/>
  <c r="R541" i="7"/>
  <c r="V541" i="7"/>
  <c r="AF541" i="7"/>
  <c r="AI88" i="7"/>
  <c r="U88" i="7"/>
  <c r="S89" i="7"/>
  <c r="S90" i="7"/>
  <c r="S91" i="7"/>
  <c r="J92" i="7"/>
  <c r="S92" i="7"/>
  <c r="Q93" i="7"/>
  <c r="AB93" i="7"/>
  <c r="O94" i="7"/>
  <c r="Z94" i="7"/>
  <c r="P95" i="7"/>
  <c r="AA95" i="7"/>
  <c r="P96" i="7"/>
  <c r="Z96" i="7"/>
  <c r="M5" i="7"/>
  <c r="X5" i="7"/>
  <c r="AI5" i="7"/>
  <c r="AF6" i="7"/>
  <c r="X6" i="7"/>
  <c r="P6" i="7"/>
  <c r="V6" i="7"/>
  <c r="AG6" i="7"/>
  <c r="AF21" i="7"/>
  <c r="X21" i="7"/>
  <c r="P21" i="7"/>
  <c r="AJ21" i="7"/>
  <c r="AB21" i="7"/>
  <c r="T21" i="7"/>
  <c r="AG21" i="7"/>
  <c r="Y21" i="7"/>
  <c r="Q21" i="7"/>
  <c r="V21" i="7"/>
  <c r="AI21" i="7"/>
  <c r="O22" i="7"/>
  <c r="AB22" i="7"/>
  <c r="U27" i="7"/>
  <c r="O31" i="7"/>
  <c r="AA31" i="7"/>
  <c r="T33" i="7"/>
  <c r="M34" i="7"/>
  <c r="AA34" i="7"/>
  <c r="Q35" i="7"/>
  <c r="AC35" i="7"/>
  <c r="S49" i="7"/>
  <c r="X63" i="7"/>
  <c r="Q84" i="7"/>
  <c r="AE84" i="7"/>
  <c r="Y97" i="7"/>
  <c r="R183" i="7"/>
  <c r="AE183" i="7"/>
  <c r="AD198" i="7"/>
  <c r="V198" i="7"/>
  <c r="N198" i="7"/>
  <c r="AH198" i="7"/>
  <c r="Z198" i="7"/>
  <c r="R198" i="7"/>
  <c r="AE198" i="7"/>
  <c r="W198" i="7"/>
  <c r="O198" i="7"/>
  <c r="X198" i="7"/>
  <c r="AJ198" i="7"/>
  <c r="M212" i="7"/>
  <c r="Z212" i="7"/>
  <c r="O226" i="7"/>
  <c r="AC226" i="7"/>
  <c r="P309" i="7"/>
  <c r="AB323" i="7"/>
  <c r="AB340" i="7"/>
  <c r="S366" i="7"/>
  <c r="AE368" i="7"/>
  <c r="W368" i="7"/>
  <c r="O368" i="7"/>
  <c r="AD368" i="7"/>
  <c r="V368" i="7"/>
  <c r="N368" i="7"/>
  <c r="AC368" i="7"/>
  <c r="U368" i="7"/>
  <c r="M368" i="7"/>
  <c r="AH368" i="7"/>
  <c r="Z368" i="7"/>
  <c r="R368" i="7"/>
  <c r="AG368" i="7"/>
  <c r="Y368" i="7"/>
  <c r="Q368" i="7"/>
  <c r="AF368" i="7"/>
  <c r="X368" i="7"/>
  <c r="P368" i="7"/>
  <c r="W541" i="7"/>
  <c r="AG541" i="7"/>
  <c r="AD88" i="7"/>
  <c r="V88" i="7"/>
  <c r="N88" i="7"/>
  <c r="W88" i="7"/>
  <c r="AG88" i="7"/>
  <c r="AE89" i="7"/>
  <c r="W89" i="7"/>
  <c r="O89" i="7"/>
  <c r="AJ89" i="7"/>
  <c r="AB89" i="7"/>
  <c r="T89" i="7"/>
  <c r="U89" i="7"/>
  <c r="AF89" i="7"/>
  <c r="P94" i="7"/>
  <c r="AA94" i="7"/>
  <c r="Q95" i="7"/>
  <c r="AB95" i="7"/>
  <c r="Q96" i="7"/>
  <c r="AB96" i="7"/>
  <c r="N5" i="7"/>
  <c r="Y5" i="7"/>
  <c r="AJ5" i="7"/>
  <c r="P22" i="7"/>
  <c r="AD22" i="7"/>
  <c r="Q31" i="7"/>
  <c r="AD31" i="7"/>
  <c r="P34" i="7"/>
  <c r="AB34" i="7"/>
  <c r="R35" i="7"/>
  <c r="AD35" i="7"/>
  <c r="T84" i="7"/>
  <c r="AF84" i="7"/>
  <c r="N97" i="7"/>
  <c r="Z97" i="7"/>
  <c r="S183" i="7"/>
  <c r="AF183" i="7"/>
  <c r="N212" i="7"/>
  <c r="AB212" i="7"/>
  <c r="R226" i="7"/>
  <c r="AD226" i="7"/>
  <c r="AG247" i="7"/>
  <c r="Y247" i="7"/>
  <c r="Q247" i="7"/>
  <c r="AF247" i="7"/>
  <c r="X247" i="7"/>
  <c r="P247" i="7"/>
  <c r="AC247" i="7"/>
  <c r="U247" i="7"/>
  <c r="M247" i="7"/>
  <c r="AH247" i="7"/>
  <c r="Z247" i="7"/>
  <c r="R247" i="7"/>
  <c r="AA247" i="7"/>
  <c r="Q309" i="7"/>
  <c r="AH323" i="7"/>
  <c r="M338" i="7"/>
  <c r="AD340" i="7"/>
  <c r="AA366" i="7"/>
  <c r="Q87" i="7"/>
  <c r="AA87" i="7"/>
  <c r="P266" i="7"/>
  <c r="AA266" i="7"/>
  <c r="P387" i="7"/>
  <c r="AA387" i="7"/>
  <c r="N541" i="7"/>
  <c r="X541" i="7"/>
  <c r="AI541" i="7"/>
  <c r="M88" i="7"/>
  <c r="X88" i="7"/>
  <c r="AH88" i="7"/>
  <c r="V89" i="7"/>
  <c r="AG89" i="7"/>
  <c r="AF90" i="7"/>
  <c r="X90" i="7"/>
  <c r="P90" i="7"/>
  <c r="AC90" i="7"/>
  <c r="U90" i="7"/>
  <c r="M90" i="7"/>
  <c r="V90" i="7"/>
  <c r="AG90" i="7"/>
  <c r="AG91" i="7"/>
  <c r="Y91" i="7"/>
  <c r="Q91" i="7"/>
  <c r="AD91" i="7"/>
  <c r="V91" i="7"/>
  <c r="N91" i="7"/>
  <c r="U91" i="7"/>
  <c r="AF91" i="7"/>
  <c r="AH92" i="7"/>
  <c r="Z92" i="7"/>
  <c r="R92" i="7"/>
  <c r="AE92" i="7"/>
  <c r="W92" i="7"/>
  <c r="O92" i="7"/>
  <c r="U92" i="7"/>
  <c r="AF92" i="7"/>
  <c r="T93" i="7"/>
  <c r="AD93" i="7"/>
  <c r="R94" i="7"/>
  <c r="AC94" i="7"/>
  <c r="S95" i="7"/>
  <c r="AD95" i="7"/>
  <c r="R96" i="7"/>
  <c r="AC96" i="7"/>
  <c r="P5" i="7"/>
  <c r="AA5" i="7"/>
  <c r="S22" i="7"/>
  <c r="AE22" i="7"/>
  <c r="AH27" i="7"/>
  <c r="Z27" i="7"/>
  <c r="R27" i="7"/>
  <c r="X27" i="7"/>
  <c r="R31" i="7"/>
  <c r="AE31" i="7"/>
  <c r="AC33" i="7"/>
  <c r="U33" i="7"/>
  <c r="M33" i="7"/>
  <c r="AG33" i="7"/>
  <c r="Y33" i="7"/>
  <c r="Q33" i="7"/>
  <c r="AD33" i="7"/>
  <c r="V33" i="7"/>
  <c r="N33" i="7"/>
  <c r="X33" i="7"/>
  <c r="AJ33" i="7"/>
  <c r="Q34" i="7"/>
  <c r="AC34" i="7"/>
  <c r="T35" i="7"/>
  <c r="AG35" i="7"/>
  <c r="AF49" i="7"/>
  <c r="X49" i="7"/>
  <c r="P49" i="7"/>
  <c r="AJ49" i="7"/>
  <c r="AB49" i="7"/>
  <c r="T49" i="7"/>
  <c r="AG49" i="7"/>
  <c r="Y49" i="7"/>
  <c r="Q49" i="7"/>
  <c r="V49" i="7"/>
  <c r="AI49" i="7"/>
  <c r="O63" i="7"/>
  <c r="AB63" i="7"/>
  <c r="U84" i="7"/>
  <c r="AG84" i="7"/>
  <c r="O97" i="7"/>
  <c r="AA97" i="7"/>
  <c r="T183" i="7"/>
  <c r="AH183" i="7"/>
  <c r="Q212" i="7"/>
  <c r="AC212" i="7"/>
  <c r="S226" i="7"/>
  <c r="AE226" i="7"/>
  <c r="S309" i="7"/>
  <c r="S338" i="7"/>
  <c r="AJ340" i="7"/>
  <c r="R87" i="7"/>
  <c r="R266" i="7"/>
  <c r="Q387" i="7"/>
  <c r="O508" i="7"/>
  <c r="N531" i="7"/>
  <c r="X531" i="7"/>
  <c r="AI531" i="7"/>
  <c r="O541" i="7"/>
  <c r="Y541" i="7"/>
  <c r="AJ541" i="7"/>
  <c r="O88" i="7"/>
  <c r="Y88" i="7"/>
  <c r="AJ88" i="7"/>
  <c r="M89" i="7"/>
  <c r="X89" i="7"/>
  <c r="AH89" i="7"/>
  <c r="W90" i="7"/>
  <c r="AH90" i="7"/>
  <c r="W91" i="7"/>
  <c r="AH91" i="7"/>
  <c r="V92" i="7"/>
  <c r="AG92" i="7"/>
  <c r="AI93" i="7"/>
  <c r="U93" i="7"/>
  <c r="AE93" i="7"/>
  <c r="S94" i="7"/>
  <c r="T95" i="7"/>
  <c r="T96" i="7"/>
  <c r="AE96" i="7"/>
  <c r="Q5" i="7"/>
  <c r="T22" i="7"/>
  <c r="M27" i="7"/>
  <c r="Y27" i="7"/>
  <c r="S31" i="7"/>
  <c r="Z33" i="7"/>
  <c r="S34" i="7"/>
  <c r="AF34" i="7"/>
  <c r="U35" i="7"/>
  <c r="AH35" i="7"/>
  <c r="W49" i="7"/>
  <c r="P63" i="7"/>
  <c r="AD84" i="7"/>
  <c r="W84" i="7"/>
  <c r="Q97" i="7"/>
  <c r="AD97" i="7"/>
  <c r="W183" i="7"/>
  <c r="P198" i="7"/>
  <c r="AB198" i="7"/>
  <c r="R212" i="7"/>
  <c r="AD212" i="7"/>
  <c r="U226" i="7"/>
  <c r="N247" i="7"/>
  <c r="AD247" i="7"/>
  <c r="AH257" i="7"/>
  <c r="Z257" i="7"/>
  <c r="R257" i="7"/>
  <c r="AG257" i="7"/>
  <c r="Y257" i="7"/>
  <c r="Q257" i="7"/>
  <c r="AF257" i="7"/>
  <c r="X257" i="7"/>
  <c r="P257" i="7"/>
  <c r="AE257" i="7"/>
  <c r="AI323" i="7"/>
  <c r="AG340" i="7"/>
  <c r="AJ368" i="7"/>
  <c r="J387" i="7"/>
  <c r="P541" i="7"/>
  <c r="AA541" i="7"/>
  <c r="P88" i="7"/>
  <c r="Z88" i="7"/>
  <c r="N89" i="7"/>
  <c r="Y89" i="7"/>
  <c r="AI89" i="7"/>
  <c r="V93" i="7"/>
  <c r="AG93" i="7"/>
  <c r="AJ94" i="7"/>
  <c r="AB94" i="7"/>
  <c r="T94" i="7"/>
  <c r="AG94" i="7"/>
  <c r="Y94" i="7"/>
  <c r="Q94" i="7"/>
  <c r="U94" i="7"/>
  <c r="AE94" i="7"/>
  <c r="AC95" i="7"/>
  <c r="U95" i="7"/>
  <c r="M95" i="7"/>
  <c r="AH95" i="7"/>
  <c r="Z95" i="7"/>
  <c r="R95" i="7"/>
  <c r="V95" i="7"/>
  <c r="AF95" i="7"/>
  <c r="T34" i="7"/>
  <c r="AI35" i="7"/>
  <c r="V35" i="7"/>
  <c r="AH84" i="7"/>
  <c r="Z84" i="7"/>
  <c r="R84" i="7"/>
  <c r="X84" i="7"/>
  <c r="AC183" i="7"/>
  <c r="U183" i="7"/>
  <c r="M183" i="7"/>
  <c r="AG183" i="7"/>
  <c r="Y183" i="7"/>
  <c r="Q183" i="7"/>
  <c r="AD183" i="7"/>
  <c r="V183" i="7"/>
  <c r="N183" i="7"/>
  <c r="X183" i="7"/>
  <c r="AJ183" i="7"/>
  <c r="AF226" i="7"/>
  <c r="X226" i="7"/>
  <c r="P226" i="7"/>
  <c r="AJ226" i="7"/>
  <c r="AB226" i="7"/>
  <c r="T226" i="7"/>
  <c r="AG226" i="7"/>
  <c r="Y226" i="7"/>
  <c r="Q226" i="7"/>
  <c r="V226" i="7"/>
  <c r="AI226" i="7"/>
  <c r="AE323" i="7"/>
  <c r="W323" i="7"/>
  <c r="O323" i="7"/>
  <c r="AD323" i="7"/>
  <c r="V323" i="7"/>
  <c r="N323" i="7"/>
  <c r="AC323" i="7"/>
  <c r="U323" i="7"/>
  <c r="M323" i="7"/>
  <c r="AG323" i="7"/>
  <c r="Y323" i="7"/>
  <c r="Q323" i="7"/>
  <c r="AF323" i="7"/>
  <c r="X323" i="7"/>
  <c r="P323" i="7"/>
  <c r="Q541" i="7"/>
  <c r="AB541" i="7"/>
  <c r="Q88" i="7"/>
  <c r="AB88" i="7"/>
  <c r="P89" i="7"/>
  <c r="Z89" i="7"/>
  <c r="O90" i="7"/>
  <c r="Z90" i="7"/>
  <c r="AJ90" i="7"/>
  <c r="O91" i="7"/>
  <c r="Z91" i="7"/>
  <c r="AJ91" i="7"/>
  <c r="N92" i="7"/>
  <c r="Y92" i="7"/>
  <c r="AJ92" i="7"/>
  <c r="M93" i="7"/>
  <c r="W93" i="7"/>
  <c r="AH93" i="7"/>
  <c r="V94" i="7"/>
  <c r="AF94" i="7"/>
  <c r="W95" i="7"/>
  <c r="AG95" i="7"/>
  <c r="W96" i="7"/>
  <c r="AG96" i="7"/>
  <c r="T5" i="7"/>
  <c r="AD5" i="7"/>
  <c r="AG22" i="7"/>
  <c r="Y22" i="7"/>
  <c r="Q22" i="7"/>
  <c r="AC22" i="7"/>
  <c r="U22" i="7"/>
  <c r="M22" i="7"/>
  <c r="AH22" i="7"/>
  <c r="Z22" i="7"/>
  <c r="R22" i="7"/>
  <c r="W22" i="7"/>
  <c r="AJ22" i="7"/>
  <c r="AJ31" i="7"/>
  <c r="AB31" i="7"/>
  <c r="T31" i="7"/>
  <c r="AF31" i="7"/>
  <c r="X31" i="7"/>
  <c r="P31" i="7"/>
  <c r="AC31" i="7"/>
  <c r="U31" i="7"/>
  <c r="M31" i="7"/>
  <c r="W31" i="7"/>
  <c r="AI31" i="7"/>
  <c r="AE35" i="7"/>
  <c r="W35" i="7"/>
  <c r="O35" i="7"/>
  <c r="AF35" i="7"/>
  <c r="X35" i="7"/>
  <c r="P35" i="7"/>
  <c r="Y35" i="7"/>
  <c r="M84" i="7"/>
  <c r="Y84" i="7"/>
  <c r="Z183" i="7"/>
  <c r="W226" i="7"/>
  <c r="R323" i="7"/>
  <c r="N340" i="7"/>
  <c r="AF87" i="7"/>
  <c r="X87" i="7"/>
  <c r="P87" i="7"/>
  <c r="AC87" i="7"/>
  <c r="U87" i="7"/>
  <c r="M87" i="7"/>
  <c r="V87" i="7"/>
  <c r="AG87" i="7"/>
  <c r="AG266" i="7"/>
  <c r="Y266" i="7"/>
  <c r="Q266" i="7"/>
  <c r="AD266" i="7"/>
  <c r="V266" i="7"/>
  <c r="N266" i="7"/>
  <c r="U266" i="7"/>
  <c r="AF266" i="7"/>
  <c r="AH387" i="7"/>
  <c r="Z387" i="7"/>
  <c r="R387" i="7"/>
  <c r="AE387" i="7"/>
  <c r="W387" i="7"/>
  <c r="O387" i="7"/>
  <c r="U387" i="7"/>
  <c r="AF387" i="7"/>
  <c r="J541" i="7"/>
  <c r="S541" i="7"/>
  <c r="AD541" i="7"/>
  <c r="R88" i="7"/>
  <c r="AC88" i="7"/>
  <c r="Q89" i="7"/>
  <c r="AA89" i="7"/>
  <c r="Q90" i="7"/>
  <c r="AA90" i="7"/>
  <c r="P91" i="7"/>
  <c r="AA91" i="7"/>
  <c r="P92" i="7"/>
  <c r="AA92" i="7"/>
  <c r="N93" i="7"/>
  <c r="Y93" i="7"/>
  <c r="AJ93" i="7"/>
  <c r="M94" i="7"/>
  <c r="W94" i="7"/>
  <c r="AH94" i="7"/>
  <c r="N95" i="7"/>
  <c r="X95" i="7"/>
  <c r="AI95" i="7"/>
  <c r="M96" i="7"/>
  <c r="X96" i="7"/>
  <c r="AH5" i="7"/>
  <c r="Z5" i="7"/>
  <c r="R5" i="7"/>
  <c r="AE5" i="7"/>
  <c r="W5" i="7"/>
  <c r="O5" i="7"/>
  <c r="U5" i="7"/>
  <c r="AF5" i="7"/>
  <c r="X22" i="7"/>
  <c r="Y31" i="7"/>
  <c r="AD34" i="7"/>
  <c r="V34" i="7"/>
  <c r="N34" i="7"/>
  <c r="AH34" i="7"/>
  <c r="Z34" i="7"/>
  <c r="R34" i="7"/>
  <c r="AE34" i="7"/>
  <c r="W34" i="7"/>
  <c r="O34" i="7"/>
  <c r="X34" i="7"/>
  <c r="AJ34" i="7"/>
  <c r="M35" i="7"/>
  <c r="Z35" i="7"/>
  <c r="V97" i="7"/>
  <c r="O183" i="7"/>
  <c r="AA183" i="7"/>
  <c r="J198" i="7"/>
  <c r="AI212" i="7"/>
  <c r="V212" i="7"/>
  <c r="M226" i="7"/>
  <c r="Z226" i="7"/>
  <c r="T247" i="7"/>
  <c r="AJ247" i="7"/>
  <c r="AD309" i="7"/>
  <c r="V309" i="7"/>
  <c r="N309" i="7"/>
  <c r="AC309" i="7"/>
  <c r="U309" i="7"/>
  <c r="M309" i="7"/>
  <c r="AJ309" i="7"/>
  <c r="AB309" i="7"/>
  <c r="T309" i="7"/>
  <c r="AH309" i="7"/>
  <c r="Z309" i="7"/>
  <c r="R309" i="7"/>
  <c r="AF309" i="7"/>
  <c r="X309" i="7"/>
  <c r="AE309" i="7"/>
  <c r="W309" i="7"/>
  <c r="O309" i="7"/>
  <c r="AI309" i="7"/>
  <c r="T323" i="7"/>
  <c r="T340" i="7"/>
  <c r="AD366" i="7"/>
  <c r="V366" i="7"/>
  <c r="N366" i="7"/>
  <c r="AC366" i="7"/>
  <c r="U366" i="7"/>
  <c r="M366" i="7"/>
  <c r="AJ366" i="7"/>
  <c r="AB366" i="7"/>
  <c r="T366" i="7"/>
  <c r="AH366" i="7"/>
  <c r="Z366" i="7"/>
  <c r="R366" i="7"/>
  <c r="AG366" i="7"/>
  <c r="Y366" i="7"/>
  <c r="Q366" i="7"/>
  <c r="AF366" i="7"/>
  <c r="X366" i="7"/>
  <c r="P366" i="7"/>
  <c r="AE366" i="7"/>
  <c r="W366" i="7"/>
  <c r="O366" i="7"/>
  <c r="W87" i="7"/>
  <c r="W266" i="7"/>
  <c r="V387" i="7"/>
  <c r="T541" i="7"/>
  <c r="T88" i="7"/>
  <c r="AE88" i="7"/>
  <c r="R89" i="7"/>
  <c r="AC89" i="7"/>
  <c r="R91" i="7"/>
  <c r="AB91" i="7"/>
  <c r="Q92" i="7"/>
  <c r="AB92" i="7"/>
  <c r="O93" i="7"/>
  <c r="N94" i="7"/>
  <c r="X94" i="7"/>
  <c r="AI94" i="7"/>
  <c r="O95" i="7"/>
  <c r="Y95" i="7"/>
  <c r="AJ95" i="7"/>
  <c r="V5" i="7"/>
  <c r="N31" i="7"/>
  <c r="Z31" i="7"/>
  <c r="Y34" i="7"/>
  <c r="N35" i="7"/>
  <c r="AB35" i="7"/>
  <c r="AG63" i="7"/>
  <c r="Y63" i="7"/>
  <c r="Q63" i="7"/>
  <c r="AC63" i="7"/>
  <c r="U63" i="7"/>
  <c r="M63" i="7"/>
  <c r="AH63" i="7"/>
  <c r="Z63" i="7"/>
  <c r="R63" i="7"/>
  <c r="W63" i="7"/>
  <c r="AJ63" i="7"/>
  <c r="P84" i="7"/>
  <c r="AC84" i="7"/>
  <c r="AJ97" i="7"/>
  <c r="AB97" i="7"/>
  <c r="T97" i="7"/>
  <c r="AF97" i="7"/>
  <c r="X97" i="7"/>
  <c r="P97" i="7"/>
  <c r="AC97" i="7"/>
  <c r="U97" i="7"/>
  <c r="M97" i="7"/>
  <c r="W97" i="7"/>
  <c r="AI97" i="7"/>
  <c r="P183" i="7"/>
  <c r="AB183" i="7"/>
  <c r="AE212" i="7"/>
  <c r="W212" i="7"/>
  <c r="O212" i="7"/>
  <c r="AF212" i="7"/>
  <c r="X212" i="7"/>
  <c r="P212" i="7"/>
  <c r="Y212" i="7"/>
  <c r="N226" i="7"/>
  <c r="AA226" i="7"/>
  <c r="Z323" i="7"/>
  <c r="AF338" i="7"/>
  <c r="X338" i="7"/>
  <c r="P338" i="7"/>
  <c r="AE338" i="7"/>
  <c r="W338" i="7"/>
  <c r="O338" i="7"/>
  <c r="AD338" i="7"/>
  <c r="V338" i="7"/>
  <c r="N338" i="7"/>
  <c r="AJ338" i="7"/>
  <c r="AB338" i="7"/>
  <c r="T338" i="7"/>
  <c r="AH338" i="7"/>
  <c r="Z338" i="7"/>
  <c r="R338" i="7"/>
  <c r="AG338" i="7"/>
  <c r="Y338" i="7"/>
  <c r="Q338" i="7"/>
  <c r="P508" i="7"/>
  <c r="X508" i="7"/>
  <c r="AF508" i="7"/>
  <c r="S88" i="7"/>
  <c r="AA88" i="7"/>
  <c r="P93" i="7"/>
  <c r="X93" i="7"/>
  <c r="AF93" i="7"/>
  <c r="S96" i="7"/>
  <c r="AA96" i="7"/>
  <c r="AI96" i="7"/>
  <c r="S27" i="7"/>
  <c r="AA27" i="7"/>
  <c r="AI27" i="7"/>
  <c r="T29" i="7"/>
  <c r="AB29" i="7"/>
  <c r="AJ29" i="7"/>
  <c r="S84" i="7"/>
  <c r="AA84" i="7"/>
  <c r="AI84" i="7"/>
  <c r="T86" i="7"/>
  <c r="AB86" i="7"/>
  <c r="AJ86" i="7"/>
  <c r="S257" i="7"/>
  <c r="AA257" i="7"/>
  <c r="AI257" i="7"/>
  <c r="T267" i="7"/>
  <c r="AB267" i="7"/>
  <c r="AJ267" i="7"/>
  <c r="M281" i="7"/>
  <c r="U281" i="7"/>
  <c r="AC281" i="7"/>
  <c r="N295" i="7"/>
  <c r="V295" i="7"/>
  <c r="AD295" i="7"/>
  <c r="R340" i="7"/>
  <c r="Z340" i="7"/>
  <c r="AH340" i="7"/>
  <c r="S341" i="7"/>
  <c r="AA341" i="7"/>
  <c r="AI341" i="7"/>
  <c r="T351" i="7"/>
  <c r="AB351" i="7"/>
  <c r="AJ351" i="7"/>
  <c r="M361" i="7"/>
  <c r="U361" i="7"/>
  <c r="AC361" i="7"/>
  <c r="N362" i="7"/>
  <c r="V362" i="7"/>
  <c r="AD362" i="7"/>
  <c r="Q370" i="7"/>
  <c r="Y370" i="7"/>
  <c r="AG370" i="7"/>
  <c r="R371" i="7"/>
  <c r="Z371" i="7"/>
  <c r="AH371" i="7"/>
  <c r="S383" i="7"/>
  <c r="AA383" i="7"/>
  <c r="AI383" i="7"/>
  <c r="T384" i="7"/>
  <c r="AB384" i="7"/>
  <c r="AJ384" i="7"/>
  <c r="M386" i="7"/>
  <c r="U386" i="7"/>
  <c r="AC386" i="7"/>
  <c r="N388" i="7"/>
  <c r="V388" i="7"/>
  <c r="AD388" i="7"/>
  <c r="O455" i="7"/>
  <c r="W455" i="7"/>
  <c r="AE455" i="7"/>
  <c r="P457" i="7"/>
  <c r="X457" i="7"/>
  <c r="AF457" i="7"/>
  <c r="Q458" i="7"/>
  <c r="Y458" i="7"/>
  <c r="AG458" i="7"/>
  <c r="R470" i="7"/>
  <c r="Z470" i="7"/>
  <c r="AH470" i="7"/>
  <c r="S481" i="7"/>
  <c r="AA481" i="7"/>
  <c r="AI481" i="7"/>
  <c r="T482" i="7"/>
  <c r="AB482" i="7"/>
  <c r="AJ482" i="7"/>
  <c r="M492" i="7"/>
  <c r="U492" i="7"/>
  <c r="AC492" i="7"/>
  <c r="N505" i="7"/>
  <c r="V505" i="7"/>
  <c r="AD505" i="7"/>
  <c r="O507" i="7"/>
  <c r="W507" i="7"/>
  <c r="AE507" i="7"/>
  <c r="Q509" i="7"/>
  <c r="Z509" i="7"/>
  <c r="AI509" i="7"/>
  <c r="V511" i="7"/>
  <c r="AH511" i="7"/>
  <c r="V512" i="7"/>
  <c r="AF512" i="7"/>
  <c r="AH513" i="7"/>
  <c r="Z513" i="7"/>
  <c r="R513" i="7"/>
  <c r="V513" i="7"/>
  <c r="AF513" i="7"/>
  <c r="S519" i="7"/>
  <c r="T521" i="7"/>
  <c r="T522" i="7"/>
  <c r="S523" i="7"/>
  <c r="AC523" i="7"/>
  <c r="R524" i="7"/>
  <c r="AB524" i="7"/>
  <c r="P525" i="7"/>
  <c r="AB525" i="7"/>
  <c r="P526" i="7"/>
  <c r="AB526" i="7"/>
  <c r="S532" i="7"/>
  <c r="AG532" i="7"/>
  <c r="Z533" i="7"/>
  <c r="R534" i="7"/>
  <c r="AC534" i="7"/>
  <c r="T535" i="7"/>
  <c r="AH535" i="7"/>
  <c r="W536" i="7"/>
  <c r="O538" i="7"/>
  <c r="AE538" i="7"/>
  <c r="S609" i="7"/>
  <c r="Y610" i="7"/>
  <c r="Z617" i="7"/>
  <c r="AH622" i="7"/>
  <c r="Z622" i="7"/>
  <c r="R622" i="7"/>
  <c r="AG622" i="7"/>
  <c r="Y622" i="7"/>
  <c r="Q622" i="7"/>
  <c r="AF622" i="7"/>
  <c r="X622" i="7"/>
  <c r="P622" i="7"/>
  <c r="AD622" i="7"/>
  <c r="V622" i="7"/>
  <c r="N622" i="7"/>
  <c r="AE622" i="7"/>
  <c r="S633" i="7"/>
  <c r="Y634" i="7"/>
  <c r="Z636" i="7"/>
  <c r="AH639" i="7"/>
  <c r="Z639" i="7"/>
  <c r="R639" i="7"/>
  <c r="AG639" i="7"/>
  <c r="Y639" i="7"/>
  <c r="Q639" i="7"/>
  <c r="AF639" i="7"/>
  <c r="X639" i="7"/>
  <c r="P639" i="7"/>
  <c r="AD639" i="7"/>
  <c r="V639" i="7"/>
  <c r="N639" i="7"/>
  <c r="AE639" i="7"/>
  <c r="X99" i="7"/>
  <c r="AH100" i="7"/>
  <c r="Z100" i="7"/>
  <c r="R100" i="7"/>
  <c r="AH111" i="7"/>
  <c r="Z111" i="7"/>
  <c r="R111" i="7"/>
  <c r="AG111" i="7"/>
  <c r="Y111" i="7"/>
  <c r="Q111" i="7"/>
  <c r="AF111" i="7"/>
  <c r="X111" i="7"/>
  <c r="P111" i="7"/>
  <c r="AE111" i="7"/>
  <c r="W111" i="7"/>
  <c r="O111" i="7"/>
  <c r="AD111" i="7"/>
  <c r="V111" i="7"/>
  <c r="N111" i="7"/>
  <c r="AC111" i="7"/>
  <c r="U111" i="7"/>
  <c r="M111" i="7"/>
  <c r="S340" i="7"/>
  <c r="AA340" i="7"/>
  <c r="AI340" i="7"/>
  <c r="T341" i="7"/>
  <c r="AB341" i="7"/>
  <c r="AJ341" i="7"/>
  <c r="R370" i="7"/>
  <c r="Z370" i="7"/>
  <c r="AH370" i="7"/>
  <c r="S371" i="7"/>
  <c r="AA371" i="7"/>
  <c r="AI371" i="7"/>
  <c r="T383" i="7"/>
  <c r="AB383" i="7"/>
  <c r="AJ383" i="7"/>
  <c r="P455" i="7"/>
  <c r="X455" i="7"/>
  <c r="AF455" i="7"/>
  <c r="Q457" i="7"/>
  <c r="Y457" i="7"/>
  <c r="AG457" i="7"/>
  <c r="R458" i="7"/>
  <c r="Z458" i="7"/>
  <c r="AH458" i="7"/>
  <c r="S470" i="7"/>
  <c r="AA470" i="7"/>
  <c r="AI470" i="7"/>
  <c r="T481" i="7"/>
  <c r="AB481" i="7"/>
  <c r="AJ481" i="7"/>
  <c r="P507" i="7"/>
  <c r="X507" i="7"/>
  <c r="AF507" i="7"/>
  <c r="R509" i="7"/>
  <c r="AA509" i="7"/>
  <c r="AJ509" i="7"/>
  <c r="AJ519" i="7"/>
  <c r="AB519" i="7"/>
  <c r="T519" i="7"/>
  <c r="AC519" i="7"/>
  <c r="U519" i="7"/>
  <c r="M519" i="7"/>
  <c r="V519" i="7"/>
  <c r="AF519" i="7"/>
  <c r="AC521" i="7"/>
  <c r="U521" i="7"/>
  <c r="M521" i="7"/>
  <c r="AD521" i="7"/>
  <c r="V521" i="7"/>
  <c r="N521" i="7"/>
  <c r="W521" i="7"/>
  <c r="AG521" i="7"/>
  <c r="AD522" i="7"/>
  <c r="V522" i="7"/>
  <c r="N522" i="7"/>
  <c r="AE522" i="7"/>
  <c r="W522" i="7"/>
  <c r="O522" i="7"/>
  <c r="U522" i="7"/>
  <c r="AG522" i="7"/>
  <c r="T523" i="7"/>
  <c r="S524" i="7"/>
  <c r="AC524" i="7"/>
  <c r="S525" i="7"/>
  <c r="AC525" i="7"/>
  <c r="J526" i="7"/>
  <c r="Q526" i="7"/>
  <c r="AC526" i="7"/>
  <c r="W532" i="7"/>
  <c r="S534" i="7"/>
  <c r="AG534" i="7"/>
  <c r="U535" i="7"/>
  <c r="X609" i="7"/>
  <c r="Z610" i="7"/>
  <c r="AG619" i="7"/>
  <c r="Y619" i="7"/>
  <c r="Q619" i="7"/>
  <c r="AF619" i="7"/>
  <c r="X619" i="7"/>
  <c r="P619" i="7"/>
  <c r="AE619" i="7"/>
  <c r="W619" i="7"/>
  <c r="O619" i="7"/>
  <c r="AC619" i="7"/>
  <c r="U619" i="7"/>
  <c r="M619" i="7"/>
  <c r="AH619" i="7"/>
  <c r="Z619" i="7"/>
  <c r="R619" i="7"/>
  <c r="AD619" i="7"/>
  <c r="X633" i="7"/>
  <c r="Z634" i="7"/>
  <c r="AG638" i="7"/>
  <c r="Y638" i="7"/>
  <c r="Q638" i="7"/>
  <c r="AF638" i="7"/>
  <c r="X638" i="7"/>
  <c r="P638" i="7"/>
  <c r="AE638" i="7"/>
  <c r="W638" i="7"/>
  <c r="O638" i="7"/>
  <c r="AC638" i="7"/>
  <c r="U638" i="7"/>
  <c r="M638" i="7"/>
  <c r="AH638" i="7"/>
  <c r="Z638" i="7"/>
  <c r="R638" i="7"/>
  <c r="AD638" i="7"/>
  <c r="S370" i="7"/>
  <c r="AA370" i="7"/>
  <c r="AI370" i="7"/>
  <c r="T371" i="7"/>
  <c r="AB371" i="7"/>
  <c r="Q455" i="7"/>
  <c r="Y455" i="7"/>
  <c r="AG455" i="7"/>
  <c r="R457" i="7"/>
  <c r="Z457" i="7"/>
  <c r="AH457" i="7"/>
  <c r="S458" i="7"/>
  <c r="AA458" i="7"/>
  <c r="AI458" i="7"/>
  <c r="T470" i="7"/>
  <c r="AB470" i="7"/>
  <c r="Q507" i="7"/>
  <c r="Y507" i="7"/>
  <c r="AG507" i="7"/>
  <c r="S509" i="7"/>
  <c r="AB509" i="7"/>
  <c r="X521" i="7"/>
  <c r="AH521" i="7"/>
  <c r="X522" i="7"/>
  <c r="AH522" i="7"/>
  <c r="AE523" i="7"/>
  <c r="W523" i="7"/>
  <c r="O523" i="7"/>
  <c r="AF523" i="7"/>
  <c r="X523" i="7"/>
  <c r="P523" i="7"/>
  <c r="U523" i="7"/>
  <c r="AG523" i="7"/>
  <c r="AC532" i="7"/>
  <c r="U532" i="7"/>
  <c r="M532" i="7"/>
  <c r="AJ532" i="7"/>
  <c r="AB532" i="7"/>
  <c r="T532" i="7"/>
  <c r="AD532" i="7"/>
  <c r="V532" i="7"/>
  <c r="N532" i="7"/>
  <c r="X532" i="7"/>
  <c r="AI532" i="7"/>
  <c r="AF535" i="7"/>
  <c r="X535" i="7"/>
  <c r="P535" i="7"/>
  <c r="AE535" i="7"/>
  <c r="W535" i="7"/>
  <c r="O535" i="7"/>
  <c r="AG535" i="7"/>
  <c r="Y535" i="7"/>
  <c r="Q535" i="7"/>
  <c r="V535" i="7"/>
  <c r="AJ535" i="7"/>
  <c r="AF617" i="7"/>
  <c r="X617" i="7"/>
  <c r="P617" i="7"/>
  <c r="AE617" i="7"/>
  <c r="W617" i="7"/>
  <c r="O617" i="7"/>
  <c r="AD617" i="7"/>
  <c r="V617" i="7"/>
  <c r="N617" i="7"/>
  <c r="AJ617" i="7"/>
  <c r="AB617" i="7"/>
  <c r="T617" i="7"/>
  <c r="AG617" i="7"/>
  <c r="Y617" i="7"/>
  <c r="Q617" i="7"/>
  <c r="AC617" i="7"/>
  <c r="AI619" i="7"/>
  <c r="AF636" i="7"/>
  <c r="X636" i="7"/>
  <c r="P636" i="7"/>
  <c r="AE636" i="7"/>
  <c r="W636" i="7"/>
  <c r="O636" i="7"/>
  <c r="AD636" i="7"/>
  <c r="V636" i="7"/>
  <c r="N636" i="7"/>
  <c r="AJ636" i="7"/>
  <c r="AB636" i="7"/>
  <c r="T636" i="7"/>
  <c r="AG636" i="7"/>
  <c r="Y636" i="7"/>
  <c r="Q636" i="7"/>
  <c r="AC636" i="7"/>
  <c r="AI638" i="7"/>
  <c r="AF99" i="7"/>
  <c r="S102" i="7"/>
  <c r="AA110" i="7"/>
  <c r="S508" i="7"/>
  <c r="AA508" i="7"/>
  <c r="S93" i="7"/>
  <c r="AA93" i="7"/>
  <c r="N96" i="7"/>
  <c r="V96" i="7"/>
  <c r="S6" i="7"/>
  <c r="AA6" i="7"/>
  <c r="N27" i="7"/>
  <c r="V27" i="7"/>
  <c r="O29" i="7"/>
  <c r="W29" i="7"/>
  <c r="AE29" i="7"/>
  <c r="S35" i="7"/>
  <c r="AA35" i="7"/>
  <c r="N84" i="7"/>
  <c r="V84" i="7"/>
  <c r="O86" i="7"/>
  <c r="W86" i="7"/>
  <c r="AE86" i="7"/>
  <c r="S212" i="7"/>
  <c r="AA212" i="7"/>
  <c r="N257" i="7"/>
  <c r="V257" i="7"/>
  <c r="O267" i="7"/>
  <c r="W267" i="7"/>
  <c r="AE267" i="7"/>
  <c r="P281" i="7"/>
  <c r="X281" i="7"/>
  <c r="AF281" i="7"/>
  <c r="Q295" i="7"/>
  <c r="Y295" i="7"/>
  <c r="AG295" i="7"/>
  <c r="S323" i="7"/>
  <c r="AA323" i="7"/>
  <c r="M340" i="7"/>
  <c r="U340" i="7"/>
  <c r="AC340" i="7"/>
  <c r="N341" i="7"/>
  <c r="V341" i="7"/>
  <c r="O351" i="7"/>
  <c r="W351" i="7"/>
  <c r="AE351" i="7"/>
  <c r="P361" i="7"/>
  <c r="X361" i="7"/>
  <c r="AF361" i="7"/>
  <c r="Q362" i="7"/>
  <c r="Y362" i="7"/>
  <c r="AG362" i="7"/>
  <c r="S368" i="7"/>
  <c r="AA368" i="7"/>
  <c r="T370" i="7"/>
  <c r="AB370" i="7"/>
  <c r="AJ370" i="7"/>
  <c r="M371" i="7"/>
  <c r="U371" i="7"/>
  <c r="AC371" i="7"/>
  <c r="N383" i="7"/>
  <c r="V383" i="7"/>
  <c r="O384" i="7"/>
  <c r="W384" i="7"/>
  <c r="AE384" i="7"/>
  <c r="P386" i="7"/>
  <c r="X386" i="7"/>
  <c r="AF386" i="7"/>
  <c r="Q388" i="7"/>
  <c r="Y388" i="7"/>
  <c r="AG388" i="7"/>
  <c r="R455" i="7"/>
  <c r="Z455" i="7"/>
  <c r="AH455" i="7"/>
  <c r="S457" i="7"/>
  <c r="AA457" i="7"/>
  <c r="T458" i="7"/>
  <c r="AB458" i="7"/>
  <c r="AJ458" i="7"/>
  <c r="M470" i="7"/>
  <c r="U470" i="7"/>
  <c r="AC470" i="7"/>
  <c r="N481" i="7"/>
  <c r="V481" i="7"/>
  <c r="O482" i="7"/>
  <c r="W482" i="7"/>
  <c r="AE482" i="7"/>
  <c r="P492" i="7"/>
  <c r="X492" i="7"/>
  <c r="AF492" i="7"/>
  <c r="Q505" i="7"/>
  <c r="Y505" i="7"/>
  <c r="AG505" i="7"/>
  <c r="R507" i="7"/>
  <c r="Z507" i="7"/>
  <c r="AH507" i="7"/>
  <c r="AF509" i="7"/>
  <c r="X509" i="7"/>
  <c r="P509" i="7"/>
  <c r="T509" i="7"/>
  <c r="AC509" i="7"/>
  <c r="O511" i="7"/>
  <c r="O512" i="7"/>
  <c r="O513" i="7"/>
  <c r="Y513" i="7"/>
  <c r="N519" i="7"/>
  <c r="X519" i="7"/>
  <c r="AH519" i="7"/>
  <c r="O521" i="7"/>
  <c r="Y521" i="7"/>
  <c r="AI521" i="7"/>
  <c r="M522" i="7"/>
  <c r="Y522" i="7"/>
  <c r="AI522" i="7"/>
  <c r="V523" i="7"/>
  <c r="AH523" i="7"/>
  <c r="AF524" i="7"/>
  <c r="X524" i="7"/>
  <c r="P524" i="7"/>
  <c r="AG524" i="7"/>
  <c r="Y524" i="7"/>
  <c r="Q524" i="7"/>
  <c r="U524" i="7"/>
  <c r="AE524" i="7"/>
  <c r="AG525" i="7"/>
  <c r="Y525" i="7"/>
  <c r="Q525" i="7"/>
  <c r="AH525" i="7"/>
  <c r="Z525" i="7"/>
  <c r="R525" i="7"/>
  <c r="U525" i="7"/>
  <c r="AE525" i="7"/>
  <c r="AI526" i="7"/>
  <c r="U526" i="7"/>
  <c r="Y532" i="7"/>
  <c r="R533" i="7"/>
  <c r="U534" i="7"/>
  <c r="Z535" i="7"/>
  <c r="O536" i="7"/>
  <c r="AE610" i="7"/>
  <c r="AG610" i="7"/>
  <c r="AH617" i="7"/>
  <c r="N619" i="7"/>
  <c r="AJ619" i="7"/>
  <c r="T622" i="7"/>
  <c r="AE634" i="7"/>
  <c r="AG634" i="7"/>
  <c r="AH636" i="7"/>
  <c r="N638" i="7"/>
  <c r="AJ638" i="7"/>
  <c r="AH103" i="7"/>
  <c r="Z103" i="7"/>
  <c r="R103" i="7"/>
  <c r="AG103" i="7"/>
  <c r="Y103" i="7"/>
  <c r="Q103" i="7"/>
  <c r="AF103" i="7"/>
  <c r="X103" i="7"/>
  <c r="P103" i="7"/>
  <c r="AD103" i="7"/>
  <c r="V103" i="7"/>
  <c r="N103" i="7"/>
  <c r="AC103" i="7"/>
  <c r="U103" i="7"/>
  <c r="M103" i="7"/>
  <c r="AJ111" i="7"/>
  <c r="S455" i="7"/>
  <c r="AA455" i="7"/>
  <c r="AI455" i="7"/>
  <c r="T457" i="7"/>
  <c r="AB457" i="7"/>
  <c r="AJ457" i="7"/>
  <c r="S507" i="7"/>
  <c r="AA507" i="7"/>
  <c r="AI507" i="7"/>
  <c r="U509" i="7"/>
  <c r="AD509" i="7"/>
  <c r="P521" i="7"/>
  <c r="Z521" i="7"/>
  <c r="P522" i="7"/>
  <c r="Z522" i="7"/>
  <c r="M523" i="7"/>
  <c r="Y523" i="7"/>
  <c r="AI523" i="7"/>
  <c r="V524" i="7"/>
  <c r="AH524" i="7"/>
  <c r="V525" i="7"/>
  <c r="AF525" i="7"/>
  <c r="AH526" i="7"/>
  <c r="Z526" i="7"/>
  <c r="R526" i="7"/>
  <c r="V526" i="7"/>
  <c r="AF526" i="7"/>
  <c r="AE534" i="7"/>
  <c r="W534" i="7"/>
  <c r="O534" i="7"/>
  <c r="AD534" i="7"/>
  <c r="V534" i="7"/>
  <c r="N534" i="7"/>
  <c r="AF534" i="7"/>
  <c r="X534" i="7"/>
  <c r="P534" i="7"/>
  <c r="Y534" i="7"/>
  <c r="AJ534" i="7"/>
  <c r="M535" i="7"/>
  <c r="AA535" i="7"/>
  <c r="AD609" i="7"/>
  <c r="V609" i="7"/>
  <c r="N609" i="7"/>
  <c r="AC609" i="7"/>
  <c r="U609" i="7"/>
  <c r="M609" i="7"/>
  <c r="AJ609" i="7"/>
  <c r="AB609" i="7"/>
  <c r="T609" i="7"/>
  <c r="AH609" i="7"/>
  <c r="Z609" i="7"/>
  <c r="R609" i="7"/>
  <c r="AE609" i="7"/>
  <c r="W609" i="7"/>
  <c r="O609" i="7"/>
  <c r="AF609" i="7"/>
  <c r="AH610" i="7"/>
  <c r="M617" i="7"/>
  <c r="AI617" i="7"/>
  <c r="AD633" i="7"/>
  <c r="V633" i="7"/>
  <c r="N633" i="7"/>
  <c r="AC633" i="7"/>
  <c r="U633" i="7"/>
  <c r="M633" i="7"/>
  <c r="AJ633" i="7"/>
  <c r="AB633" i="7"/>
  <c r="T633" i="7"/>
  <c r="AH633" i="7"/>
  <c r="Z633" i="7"/>
  <c r="R633" i="7"/>
  <c r="AE633" i="7"/>
  <c r="W633" i="7"/>
  <c r="O633" i="7"/>
  <c r="AF633" i="7"/>
  <c r="AH634" i="7"/>
  <c r="M636" i="7"/>
  <c r="AI636" i="7"/>
  <c r="J641" i="7"/>
  <c r="AD99" i="7"/>
  <c r="V99" i="7"/>
  <c r="N99" i="7"/>
  <c r="AC99" i="7"/>
  <c r="U99" i="7"/>
  <c r="M99" i="7"/>
  <c r="AJ99" i="7"/>
  <c r="AB99" i="7"/>
  <c r="T99" i="7"/>
  <c r="AH99" i="7"/>
  <c r="Z99" i="7"/>
  <c r="R99" i="7"/>
  <c r="AG99" i="7"/>
  <c r="Y99" i="7"/>
  <c r="Q99" i="7"/>
  <c r="AE99" i="7"/>
  <c r="W99" i="7"/>
  <c r="O99" i="7"/>
  <c r="S295" i="7"/>
  <c r="AA295" i="7"/>
  <c r="AI295" i="7"/>
  <c r="O340" i="7"/>
  <c r="W340" i="7"/>
  <c r="AE340" i="7"/>
  <c r="P341" i="7"/>
  <c r="X341" i="7"/>
  <c r="AF341" i="7"/>
  <c r="S362" i="7"/>
  <c r="AA362" i="7"/>
  <c r="AI362" i="7"/>
  <c r="N370" i="7"/>
  <c r="V370" i="7"/>
  <c r="AD370" i="7"/>
  <c r="O371" i="7"/>
  <c r="W371" i="7"/>
  <c r="AE371" i="7"/>
  <c r="P383" i="7"/>
  <c r="X383" i="7"/>
  <c r="AF383" i="7"/>
  <c r="S388" i="7"/>
  <c r="AA388" i="7"/>
  <c r="AI388" i="7"/>
  <c r="T455" i="7"/>
  <c r="AB455" i="7"/>
  <c r="AJ455" i="7"/>
  <c r="M457" i="7"/>
  <c r="U457" i="7"/>
  <c r="AC457" i="7"/>
  <c r="N458" i="7"/>
  <c r="V458" i="7"/>
  <c r="AD458" i="7"/>
  <c r="O470" i="7"/>
  <c r="W470" i="7"/>
  <c r="AE470" i="7"/>
  <c r="P481" i="7"/>
  <c r="X481" i="7"/>
  <c r="AF481" i="7"/>
  <c r="S505" i="7"/>
  <c r="AA505" i="7"/>
  <c r="AI505" i="7"/>
  <c r="T507" i="7"/>
  <c r="AB507" i="7"/>
  <c r="AJ507" i="7"/>
  <c r="M509" i="7"/>
  <c r="V509" i="7"/>
  <c r="AE509" i="7"/>
  <c r="J513" i="7"/>
  <c r="P519" i="7"/>
  <c r="Z519" i="7"/>
  <c r="Q521" i="7"/>
  <c r="AA521" i="7"/>
  <c r="Q522" i="7"/>
  <c r="AA522" i="7"/>
  <c r="N523" i="7"/>
  <c r="Z523" i="7"/>
  <c r="AJ523" i="7"/>
  <c r="M524" i="7"/>
  <c r="W524" i="7"/>
  <c r="AI524" i="7"/>
  <c r="M525" i="7"/>
  <c r="W525" i="7"/>
  <c r="AI525" i="7"/>
  <c r="M526" i="7"/>
  <c r="W526" i="7"/>
  <c r="AG526" i="7"/>
  <c r="P532" i="7"/>
  <c r="AA532" i="7"/>
  <c r="Z534" i="7"/>
  <c r="N535" i="7"/>
  <c r="AB535" i="7"/>
  <c r="AH538" i="7"/>
  <c r="Z538" i="7"/>
  <c r="R538" i="7"/>
  <c r="AG538" i="7"/>
  <c r="Y538" i="7"/>
  <c r="Q538" i="7"/>
  <c r="AF538" i="7"/>
  <c r="X538" i="7"/>
  <c r="P538" i="7"/>
  <c r="AB538" i="7"/>
  <c r="AG609" i="7"/>
  <c r="Q610" i="7"/>
  <c r="AJ610" i="7"/>
  <c r="R617" i="7"/>
  <c r="T619" i="7"/>
  <c r="AG633" i="7"/>
  <c r="Q634" i="7"/>
  <c r="AJ634" i="7"/>
  <c r="R636" i="7"/>
  <c r="T638" i="7"/>
  <c r="S281" i="7"/>
  <c r="AA281" i="7"/>
  <c r="AI281" i="7"/>
  <c r="T295" i="7"/>
  <c r="AB295" i="7"/>
  <c r="AJ295" i="7"/>
  <c r="P340" i="7"/>
  <c r="X340" i="7"/>
  <c r="AF340" i="7"/>
  <c r="Q341" i="7"/>
  <c r="Y341" i="7"/>
  <c r="AG341" i="7"/>
  <c r="S361" i="7"/>
  <c r="AA361" i="7"/>
  <c r="AI361" i="7"/>
  <c r="T362" i="7"/>
  <c r="AB362" i="7"/>
  <c r="AJ362" i="7"/>
  <c r="O370" i="7"/>
  <c r="W370" i="7"/>
  <c r="AE370" i="7"/>
  <c r="P371" i="7"/>
  <c r="X371" i="7"/>
  <c r="AF371" i="7"/>
  <c r="Q383" i="7"/>
  <c r="Y383" i="7"/>
  <c r="AG383" i="7"/>
  <c r="S386" i="7"/>
  <c r="AA386" i="7"/>
  <c r="AI386" i="7"/>
  <c r="T388" i="7"/>
  <c r="AB388" i="7"/>
  <c r="AJ388" i="7"/>
  <c r="M455" i="7"/>
  <c r="U455" i="7"/>
  <c r="AC455" i="7"/>
  <c r="N457" i="7"/>
  <c r="V457" i="7"/>
  <c r="AD457" i="7"/>
  <c r="O458" i="7"/>
  <c r="W458" i="7"/>
  <c r="AE458" i="7"/>
  <c r="P470" i="7"/>
  <c r="X470" i="7"/>
  <c r="AF470" i="7"/>
  <c r="Q481" i="7"/>
  <c r="Y481" i="7"/>
  <c r="AG481" i="7"/>
  <c r="S492" i="7"/>
  <c r="AA492" i="7"/>
  <c r="AI492" i="7"/>
  <c r="T505" i="7"/>
  <c r="AB505" i="7"/>
  <c r="AJ505" i="7"/>
  <c r="M507" i="7"/>
  <c r="U507" i="7"/>
  <c r="AC507" i="7"/>
  <c r="N509" i="7"/>
  <c r="W509" i="7"/>
  <c r="AG509" i="7"/>
  <c r="Q519" i="7"/>
  <c r="AA519" i="7"/>
  <c r="R521" i="7"/>
  <c r="AB521" i="7"/>
  <c r="R522" i="7"/>
  <c r="AB522" i="7"/>
  <c r="Q523" i="7"/>
  <c r="AA523" i="7"/>
  <c r="N524" i="7"/>
  <c r="Z524" i="7"/>
  <c r="AJ524" i="7"/>
  <c r="N525" i="7"/>
  <c r="X525" i="7"/>
  <c r="AJ525" i="7"/>
  <c r="N526" i="7"/>
  <c r="X526" i="7"/>
  <c r="AJ526" i="7"/>
  <c r="Q532" i="7"/>
  <c r="AE532" i="7"/>
  <c r="M534" i="7"/>
  <c r="AA534" i="7"/>
  <c r="R535" i="7"/>
  <c r="AC535" i="7"/>
  <c r="P609" i="7"/>
  <c r="AI609" i="7"/>
  <c r="R610" i="7"/>
  <c r="S617" i="7"/>
  <c r="V619" i="7"/>
  <c r="P633" i="7"/>
  <c r="AI633" i="7"/>
  <c r="R634" i="7"/>
  <c r="S636" i="7"/>
  <c r="V638" i="7"/>
  <c r="S29" i="7"/>
  <c r="AA29" i="7"/>
  <c r="S86" i="7"/>
  <c r="AA86" i="7"/>
  <c r="S267" i="7"/>
  <c r="AA267" i="7"/>
  <c r="T281" i="7"/>
  <c r="AB281" i="7"/>
  <c r="M295" i="7"/>
  <c r="U295" i="7"/>
  <c r="Q340" i="7"/>
  <c r="Y340" i="7"/>
  <c r="R341" i="7"/>
  <c r="Z341" i="7"/>
  <c r="S351" i="7"/>
  <c r="AA351" i="7"/>
  <c r="T361" i="7"/>
  <c r="AB361" i="7"/>
  <c r="M362" i="7"/>
  <c r="U362" i="7"/>
  <c r="P370" i="7"/>
  <c r="X370" i="7"/>
  <c r="Q371" i="7"/>
  <c r="Y371" i="7"/>
  <c r="R383" i="7"/>
  <c r="Z383" i="7"/>
  <c r="S384" i="7"/>
  <c r="AA384" i="7"/>
  <c r="T386" i="7"/>
  <c r="AB386" i="7"/>
  <c r="M388" i="7"/>
  <c r="U388" i="7"/>
  <c r="N455" i="7"/>
  <c r="V455" i="7"/>
  <c r="O457" i="7"/>
  <c r="W457" i="7"/>
  <c r="P458" i="7"/>
  <c r="X458" i="7"/>
  <c r="Q470" i="7"/>
  <c r="Y470" i="7"/>
  <c r="R481" i="7"/>
  <c r="Z481" i="7"/>
  <c r="S482" i="7"/>
  <c r="AA482" i="7"/>
  <c r="T492" i="7"/>
  <c r="AB492" i="7"/>
  <c r="M505" i="7"/>
  <c r="U505" i="7"/>
  <c r="N507" i="7"/>
  <c r="V507" i="7"/>
  <c r="O509" i="7"/>
  <c r="Y509" i="7"/>
  <c r="AF511" i="7"/>
  <c r="X511" i="7"/>
  <c r="P511" i="7"/>
  <c r="AG511" i="7"/>
  <c r="Y511" i="7"/>
  <c r="Q511" i="7"/>
  <c r="U511" i="7"/>
  <c r="AE511" i="7"/>
  <c r="AG512" i="7"/>
  <c r="Y512" i="7"/>
  <c r="Q512" i="7"/>
  <c r="AH512" i="7"/>
  <c r="Z512" i="7"/>
  <c r="R512" i="7"/>
  <c r="U512" i="7"/>
  <c r="AE512" i="7"/>
  <c r="R519" i="7"/>
  <c r="AD519" i="7"/>
  <c r="S521" i="7"/>
  <c r="AE521" i="7"/>
  <c r="S522" i="7"/>
  <c r="AC522" i="7"/>
  <c r="R523" i="7"/>
  <c r="AB523" i="7"/>
  <c r="O524" i="7"/>
  <c r="O525" i="7"/>
  <c r="O526" i="7"/>
  <c r="Y526" i="7"/>
  <c r="R532" i="7"/>
  <c r="AF532" i="7"/>
  <c r="AD533" i="7"/>
  <c r="V533" i="7"/>
  <c r="N533" i="7"/>
  <c r="AC533" i="7"/>
  <c r="U533" i="7"/>
  <c r="M533" i="7"/>
  <c r="AE533" i="7"/>
  <c r="W533" i="7"/>
  <c r="O533" i="7"/>
  <c r="Y533" i="7"/>
  <c r="AJ533" i="7"/>
  <c r="Q534" i="7"/>
  <c r="AB534" i="7"/>
  <c r="S535" i="7"/>
  <c r="AD535" i="7"/>
  <c r="AG536" i="7"/>
  <c r="Y536" i="7"/>
  <c r="Q536" i="7"/>
  <c r="AF536" i="7"/>
  <c r="X536" i="7"/>
  <c r="P536" i="7"/>
  <c r="AH536" i="7"/>
  <c r="Z536" i="7"/>
  <c r="R536" i="7"/>
  <c r="V536" i="7"/>
  <c r="AJ536" i="7"/>
  <c r="N538" i="7"/>
  <c r="AD538" i="7"/>
  <c r="Q609" i="7"/>
  <c r="U617" i="7"/>
  <c r="AA619" i="7"/>
  <c r="Q633" i="7"/>
  <c r="U636" i="7"/>
  <c r="AA638" i="7"/>
  <c r="S99" i="7"/>
  <c r="AG102" i="7"/>
  <c r="Y102" i="7"/>
  <c r="Q102" i="7"/>
  <c r="AF102" i="7"/>
  <c r="X102" i="7"/>
  <c r="P102" i="7"/>
  <c r="AE102" i="7"/>
  <c r="W102" i="7"/>
  <c r="O102" i="7"/>
  <c r="AC102" i="7"/>
  <c r="U102" i="7"/>
  <c r="M102" i="7"/>
  <c r="AJ102" i="7"/>
  <c r="AB102" i="7"/>
  <c r="T102" i="7"/>
  <c r="AH102" i="7"/>
  <c r="Z102" i="7"/>
  <c r="R102" i="7"/>
  <c r="AG110" i="7"/>
  <c r="Y110" i="7"/>
  <c r="Q110" i="7"/>
  <c r="AF110" i="7"/>
  <c r="X110" i="7"/>
  <c r="P110" i="7"/>
  <c r="AE110" i="7"/>
  <c r="W110" i="7"/>
  <c r="O110" i="7"/>
  <c r="AD110" i="7"/>
  <c r="V110" i="7"/>
  <c r="N110" i="7"/>
  <c r="AC110" i="7"/>
  <c r="U110" i="7"/>
  <c r="M110" i="7"/>
  <c r="AJ110" i="7"/>
  <c r="AB110" i="7"/>
  <c r="T110" i="7"/>
  <c r="AH110" i="7"/>
  <c r="Z110" i="7"/>
  <c r="R110" i="7"/>
  <c r="S513" i="7"/>
  <c r="AA513" i="7"/>
  <c r="T517" i="7"/>
  <c r="AB517" i="7"/>
  <c r="AJ517" i="7"/>
  <c r="S526" i="7"/>
  <c r="AA526" i="7"/>
  <c r="T528" i="7"/>
  <c r="AB528" i="7"/>
  <c r="AJ528" i="7"/>
  <c r="M530" i="7"/>
  <c r="U530" i="7"/>
  <c r="AC530" i="7"/>
  <c r="S538" i="7"/>
  <c r="AA538" i="7"/>
  <c r="T540" i="7"/>
  <c r="AB540" i="7"/>
  <c r="AJ540" i="7"/>
  <c r="M542" i="7"/>
  <c r="U542" i="7"/>
  <c r="AC542" i="7"/>
  <c r="N608" i="7"/>
  <c r="V608" i="7"/>
  <c r="AD608" i="7"/>
  <c r="P610" i="7"/>
  <c r="X610" i="7"/>
  <c r="AF610" i="7"/>
  <c r="S622" i="7"/>
  <c r="AA622" i="7"/>
  <c r="T624" i="7"/>
  <c r="AB624" i="7"/>
  <c r="AJ624" i="7"/>
  <c r="M625" i="7"/>
  <c r="U625" i="7"/>
  <c r="AC625" i="7"/>
  <c r="N626" i="7"/>
  <c r="V626" i="7"/>
  <c r="AD626" i="7"/>
  <c r="P634" i="7"/>
  <c r="X634" i="7"/>
  <c r="AF634" i="7"/>
  <c r="S639" i="7"/>
  <c r="AA639" i="7"/>
  <c r="T640" i="7"/>
  <c r="AB640" i="7"/>
  <c r="AJ640" i="7"/>
  <c r="M641" i="7"/>
  <c r="U641" i="7"/>
  <c r="AC641" i="7"/>
  <c r="N98" i="7"/>
  <c r="V98" i="7"/>
  <c r="AD98" i="7"/>
  <c r="P100" i="7"/>
  <c r="X100" i="7"/>
  <c r="AF100" i="7"/>
  <c r="Q101" i="7"/>
  <c r="Y101" i="7"/>
  <c r="AG101" i="7"/>
  <c r="S103" i="7"/>
  <c r="AA103" i="7"/>
  <c r="T104" i="7"/>
  <c r="AB104" i="7"/>
  <c r="AJ104" i="7"/>
  <c r="M105" i="7"/>
  <c r="U105" i="7"/>
  <c r="AC105" i="7"/>
  <c r="N106" i="7"/>
  <c r="V106" i="7"/>
  <c r="AD106" i="7"/>
  <c r="O107" i="7"/>
  <c r="W107" i="7"/>
  <c r="AE107" i="7"/>
  <c r="P108" i="7"/>
  <c r="X108" i="7"/>
  <c r="AF108" i="7"/>
  <c r="Q109" i="7"/>
  <c r="Y109" i="7"/>
  <c r="AG109" i="7"/>
  <c r="S111" i="7"/>
  <c r="AA111" i="7"/>
  <c r="T112" i="7"/>
  <c r="AB112" i="7"/>
  <c r="AJ112" i="7"/>
  <c r="M113" i="7"/>
  <c r="U113" i="7"/>
  <c r="AC113" i="7"/>
  <c r="N114" i="7"/>
  <c r="V114" i="7"/>
  <c r="AD114" i="7"/>
  <c r="O115" i="7"/>
  <c r="W115" i="7"/>
  <c r="AE115" i="7"/>
  <c r="P116" i="7"/>
  <c r="X116" i="7"/>
  <c r="AF116" i="7"/>
  <c r="Q117" i="7"/>
  <c r="Y117" i="7"/>
  <c r="AG117" i="7"/>
  <c r="R118" i="7"/>
  <c r="Z118" i="7"/>
  <c r="AH118" i="7"/>
  <c r="S119" i="7"/>
  <c r="AA119" i="7"/>
  <c r="AI119" i="7"/>
  <c r="T120" i="7"/>
  <c r="AB120" i="7"/>
  <c r="M121" i="7"/>
  <c r="U121" i="7"/>
  <c r="AC121" i="7"/>
  <c r="N122" i="7"/>
  <c r="V122" i="7"/>
  <c r="AD122" i="7"/>
  <c r="O123" i="7"/>
  <c r="W123" i="7"/>
  <c r="AE123" i="7"/>
  <c r="P124" i="7"/>
  <c r="X124" i="7"/>
  <c r="AF124" i="7"/>
  <c r="Q125" i="7"/>
  <c r="Y125" i="7"/>
  <c r="AG125" i="7"/>
  <c r="R126" i="7"/>
  <c r="Z126" i="7"/>
  <c r="AH126" i="7"/>
  <c r="S127" i="7"/>
  <c r="AA127" i="7"/>
  <c r="AI127" i="7"/>
  <c r="T128" i="7"/>
  <c r="AB128" i="7"/>
  <c r="M129" i="7"/>
  <c r="U129" i="7"/>
  <c r="AC129" i="7"/>
  <c r="N130" i="7"/>
  <c r="V130" i="7"/>
  <c r="AD130" i="7"/>
  <c r="O131" i="7"/>
  <c r="W131" i="7"/>
  <c r="AE131" i="7"/>
  <c r="P132" i="7"/>
  <c r="X132" i="7"/>
  <c r="AF132" i="7"/>
  <c r="Q133" i="7"/>
  <c r="Y133" i="7"/>
  <c r="AG133" i="7"/>
  <c r="R134" i="7"/>
  <c r="Z134" i="7"/>
  <c r="AH134" i="7"/>
  <c r="S135" i="7"/>
  <c r="AA135" i="7"/>
  <c r="AI135" i="7"/>
  <c r="T136" i="7"/>
  <c r="AB136" i="7"/>
  <c r="M137" i="7"/>
  <c r="U137" i="7"/>
  <c r="AC137" i="7"/>
  <c r="N138" i="7"/>
  <c r="V138" i="7"/>
  <c r="AD138" i="7"/>
  <c r="O139" i="7"/>
  <c r="W139" i="7"/>
  <c r="AE139" i="7"/>
  <c r="P140" i="7"/>
  <c r="X140" i="7"/>
  <c r="AF140" i="7"/>
  <c r="Q141" i="7"/>
  <c r="Y141" i="7"/>
  <c r="AG141" i="7"/>
  <c r="R142" i="7"/>
  <c r="Z142" i="7"/>
  <c r="AH142" i="7"/>
  <c r="S143" i="7"/>
  <c r="AA143" i="7"/>
  <c r="AI143" i="7"/>
  <c r="T144" i="7"/>
  <c r="AB144" i="7"/>
  <c r="M145" i="7"/>
  <c r="U145" i="7"/>
  <c r="AC145" i="7"/>
  <c r="N146" i="7"/>
  <c r="V146" i="7"/>
  <c r="AD146" i="7"/>
  <c r="O147" i="7"/>
  <c r="W147" i="7"/>
  <c r="AE147" i="7"/>
  <c r="P148" i="7"/>
  <c r="X148" i="7"/>
  <c r="AF148" i="7"/>
  <c r="Q149" i="7"/>
  <c r="Y149" i="7"/>
  <c r="AG149" i="7"/>
  <c r="S150" i="7"/>
  <c r="N151" i="7"/>
  <c r="W151" i="7"/>
  <c r="AF151" i="7"/>
  <c r="AH152" i="7"/>
  <c r="Z152" i="7"/>
  <c r="R152" i="7"/>
  <c r="T152" i="7"/>
  <c r="AC152" i="7"/>
  <c r="O153" i="7"/>
  <c r="X153" i="7"/>
  <c r="AG153" i="7"/>
  <c r="AJ154" i="7"/>
  <c r="AB154" i="7"/>
  <c r="T154" i="7"/>
  <c r="S154" i="7"/>
  <c r="AC154" i="7"/>
  <c r="Q155" i="7"/>
  <c r="AA155" i="7"/>
  <c r="P156" i="7"/>
  <c r="AA156" i="7"/>
  <c r="P157" i="7"/>
  <c r="AA157" i="7"/>
  <c r="N158" i="7"/>
  <c r="Y158" i="7"/>
  <c r="AJ158" i="7"/>
  <c r="M159" i="7"/>
  <c r="W159" i="7"/>
  <c r="AH159" i="7"/>
  <c r="N160" i="7"/>
  <c r="X160" i="7"/>
  <c r="AI160" i="7"/>
  <c r="AI163" i="7"/>
  <c r="Y163" i="7"/>
  <c r="AF165" i="7"/>
  <c r="X165" i="7"/>
  <c r="P165" i="7"/>
  <c r="AE165" i="7"/>
  <c r="W165" i="7"/>
  <c r="O165" i="7"/>
  <c r="AD165" i="7"/>
  <c r="V165" i="7"/>
  <c r="N165" i="7"/>
  <c r="AC165" i="7"/>
  <c r="U165" i="7"/>
  <c r="M165" i="7"/>
  <c r="AH165" i="7"/>
  <c r="Z165" i="7"/>
  <c r="R165" i="7"/>
  <c r="AG165" i="7"/>
  <c r="AG184" i="7"/>
  <c r="Y184" i="7"/>
  <c r="Q184" i="7"/>
  <c r="AF184" i="7"/>
  <c r="X184" i="7"/>
  <c r="P184" i="7"/>
  <c r="AE184" i="7"/>
  <c r="W184" i="7"/>
  <c r="O184" i="7"/>
  <c r="AD184" i="7"/>
  <c r="V184" i="7"/>
  <c r="N184" i="7"/>
  <c r="AH184" i="7"/>
  <c r="M199" i="7"/>
  <c r="AI199" i="7"/>
  <c r="O213" i="7"/>
  <c r="AF282" i="7"/>
  <c r="X282" i="7"/>
  <c r="P282" i="7"/>
  <c r="AE282" i="7"/>
  <c r="W282" i="7"/>
  <c r="O282" i="7"/>
  <c r="AD282" i="7"/>
  <c r="V282" i="7"/>
  <c r="N282" i="7"/>
  <c r="AC282" i="7"/>
  <c r="U282" i="7"/>
  <c r="M282" i="7"/>
  <c r="AJ282" i="7"/>
  <c r="AB282" i="7"/>
  <c r="T282" i="7"/>
  <c r="AH282" i="7"/>
  <c r="Z282" i="7"/>
  <c r="R282" i="7"/>
  <c r="Z296" i="7"/>
  <c r="AB324" i="7"/>
  <c r="S118" i="7"/>
  <c r="AA118" i="7"/>
  <c r="AI118" i="7"/>
  <c r="T119" i="7"/>
  <c r="AB119" i="7"/>
  <c r="AJ119" i="7"/>
  <c r="S126" i="7"/>
  <c r="AA126" i="7"/>
  <c r="AI126" i="7"/>
  <c r="T127" i="7"/>
  <c r="AB127" i="7"/>
  <c r="AJ127" i="7"/>
  <c r="P131" i="7"/>
  <c r="X131" i="7"/>
  <c r="AF131" i="7"/>
  <c r="Q132" i="7"/>
  <c r="Y132" i="7"/>
  <c r="AG132" i="7"/>
  <c r="S134" i="7"/>
  <c r="AA134" i="7"/>
  <c r="AI134" i="7"/>
  <c r="T135" i="7"/>
  <c r="AB135" i="7"/>
  <c r="AJ135" i="7"/>
  <c r="P139" i="7"/>
  <c r="X139" i="7"/>
  <c r="AF139" i="7"/>
  <c r="Q140" i="7"/>
  <c r="Y140" i="7"/>
  <c r="AG140" i="7"/>
  <c r="S142" i="7"/>
  <c r="AA142" i="7"/>
  <c r="AI142" i="7"/>
  <c r="T143" i="7"/>
  <c r="AB143" i="7"/>
  <c r="AJ143" i="7"/>
  <c r="P147" i="7"/>
  <c r="X147" i="7"/>
  <c r="AF147" i="7"/>
  <c r="Q148" i="7"/>
  <c r="Y148" i="7"/>
  <c r="AG148" i="7"/>
  <c r="AF150" i="7"/>
  <c r="X150" i="7"/>
  <c r="P150" i="7"/>
  <c r="T150" i="7"/>
  <c r="AC150" i="7"/>
  <c r="U152" i="7"/>
  <c r="AD152" i="7"/>
  <c r="R155" i="7"/>
  <c r="AB155" i="7"/>
  <c r="R156" i="7"/>
  <c r="AB156" i="7"/>
  <c r="Q157" i="7"/>
  <c r="AB157" i="7"/>
  <c r="O158" i="7"/>
  <c r="Z158" i="7"/>
  <c r="N159" i="7"/>
  <c r="X159" i="7"/>
  <c r="AI159" i="7"/>
  <c r="O160" i="7"/>
  <c r="Y160" i="7"/>
  <c r="AJ160" i="7"/>
  <c r="AB163" i="7"/>
  <c r="AI165" i="7"/>
  <c r="N199" i="7"/>
  <c r="T213" i="7"/>
  <c r="AB296" i="7"/>
  <c r="AD324" i="7"/>
  <c r="S101" i="7"/>
  <c r="AA101" i="7"/>
  <c r="AI101" i="7"/>
  <c r="Q107" i="7"/>
  <c r="Y107" i="7"/>
  <c r="AG107" i="7"/>
  <c r="R108" i="7"/>
  <c r="Z108" i="7"/>
  <c r="AH108" i="7"/>
  <c r="S109" i="7"/>
  <c r="AA109" i="7"/>
  <c r="AI109" i="7"/>
  <c r="Q115" i="7"/>
  <c r="Y115" i="7"/>
  <c r="AG115" i="7"/>
  <c r="R116" i="7"/>
  <c r="Z116" i="7"/>
  <c r="AH116" i="7"/>
  <c r="S117" i="7"/>
  <c r="AA117" i="7"/>
  <c r="AI117" i="7"/>
  <c r="T118" i="7"/>
  <c r="AB118" i="7"/>
  <c r="AJ118" i="7"/>
  <c r="M119" i="7"/>
  <c r="U119" i="7"/>
  <c r="AC119" i="7"/>
  <c r="Q123" i="7"/>
  <c r="Y123" i="7"/>
  <c r="AG123" i="7"/>
  <c r="R124" i="7"/>
  <c r="Z124" i="7"/>
  <c r="AH124" i="7"/>
  <c r="S125" i="7"/>
  <c r="AA125" i="7"/>
  <c r="AI125" i="7"/>
  <c r="T126" i="7"/>
  <c r="AB126" i="7"/>
  <c r="AJ126" i="7"/>
  <c r="M127" i="7"/>
  <c r="U127" i="7"/>
  <c r="AC127" i="7"/>
  <c r="Q131" i="7"/>
  <c r="Y131" i="7"/>
  <c r="AG131" i="7"/>
  <c r="R132" i="7"/>
  <c r="Z132" i="7"/>
  <c r="AH132" i="7"/>
  <c r="S133" i="7"/>
  <c r="AA133" i="7"/>
  <c r="AI133" i="7"/>
  <c r="T134" i="7"/>
  <c r="AB134" i="7"/>
  <c r="AJ134" i="7"/>
  <c r="M135" i="7"/>
  <c r="U135" i="7"/>
  <c r="AC135" i="7"/>
  <c r="Q139" i="7"/>
  <c r="Y139" i="7"/>
  <c r="AG139" i="7"/>
  <c r="R140" i="7"/>
  <c r="Z140" i="7"/>
  <c r="AH140" i="7"/>
  <c r="S141" i="7"/>
  <c r="AA141" i="7"/>
  <c r="AI141" i="7"/>
  <c r="T142" i="7"/>
  <c r="AB142" i="7"/>
  <c r="AJ142" i="7"/>
  <c r="M143" i="7"/>
  <c r="U143" i="7"/>
  <c r="AC143" i="7"/>
  <c r="Q147" i="7"/>
  <c r="Y147" i="7"/>
  <c r="AG147" i="7"/>
  <c r="R148" i="7"/>
  <c r="Z148" i="7"/>
  <c r="AH148" i="7"/>
  <c r="S149" i="7"/>
  <c r="AA149" i="7"/>
  <c r="AI149" i="7"/>
  <c r="U150" i="7"/>
  <c r="AD150" i="7"/>
  <c r="P151" i="7"/>
  <c r="Z151" i="7"/>
  <c r="AI151" i="7"/>
  <c r="M152" i="7"/>
  <c r="V152" i="7"/>
  <c r="AE152" i="7"/>
  <c r="Q153" i="7"/>
  <c r="Z153" i="7"/>
  <c r="AJ153" i="7"/>
  <c r="S155" i="7"/>
  <c r="AD155" i="7"/>
  <c r="S156" i="7"/>
  <c r="AC156" i="7"/>
  <c r="J157" i="7"/>
  <c r="S157" i="7"/>
  <c r="AC157" i="7"/>
  <c r="Q158" i="7"/>
  <c r="AB158" i="7"/>
  <c r="O159" i="7"/>
  <c r="Z159" i="7"/>
  <c r="P160" i="7"/>
  <c r="AA160" i="7"/>
  <c r="N163" i="7"/>
  <c r="AD163" i="7"/>
  <c r="AE64" i="7"/>
  <c r="W64" i="7"/>
  <c r="O64" i="7"/>
  <c r="AD64" i="7"/>
  <c r="V64" i="7"/>
  <c r="N64" i="7"/>
  <c r="AC64" i="7"/>
  <c r="U64" i="7"/>
  <c r="M64" i="7"/>
  <c r="AJ64" i="7"/>
  <c r="AB64" i="7"/>
  <c r="T64" i="7"/>
  <c r="AG64" i="7"/>
  <c r="Y64" i="7"/>
  <c r="Q64" i="7"/>
  <c r="AF64" i="7"/>
  <c r="Q165" i="7"/>
  <c r="AJ165" i="7"/>
  <c r="R184" i="7"/>
  <c r="S199" i="7"/>
  <c r="V213" i="7"/>
  <c r="AH296" i="7"/>
  <c r="S610" i="7"/>
  <c r="AA610" i="7"/>
  <c r="AI610" i="7"/>
  <c r="S634" i="7"/>
  <c r="AA634" i="7"/>
  <c r="AI634" i="7"/>
  <c r="S100" i="7"/>
  <c r="AA100" i="7"/>
  <c r="AI100" i="7"/>
  <c r="T101" i="7"/>
  <c r="AB101" i="7"/>
  <c r="AJ101" i="7"/>
  <c r="R107" i="7"/>
  <c r="Z107" i="7"/>
  <c r="AH107" i="7"/>
  <c r="S108" i="7"/>
  <c r="AA108" i="7"/>
  <c r="AI108" i="7"/>
  <c r="T109" i="7"/>
  <c r="AB109" i="7"/>
  <c r="AJ109" i="7"/>
  <c r="Y114" i="7"/>
  <c r="AG114" i="7"/>
  <c r="R115" i="7"/>
  <c r="Z115" i="7"/>
  <c r="AH115" i="7"/>
  <c r="S116" i="7"/>
  <c r="AA116" i="7"/>
  <c r="AI116" i="7"/>
  <c r="T117" i="7"/>
  <c r="AB117" i="7"/>
  <c r="AJ117" i="7"/>
  <c r="M118" i="7"/>
  <c r="U118" i="7"/>
  <c r="AC118" i="7"/>
  <c r="N119" i="7"/>
  <c r="V119" i="7"/>
  <c r="AD119" i="7"/>
  <c r="Q122" i="7"/>
  <c r="Y122" i="7"/>
  <c r="AG122" i="7"/>
  <c r="R123" i="7"/>
  <c r="Z123" i="7"/>
  <c r="AH123" i="7"/>
  <c r="S124" i="7"/>
  <c r="AA124" i="7"/>
  <c r="AI124" i="7"/>
  <c r="T125" i="7"/>
  <c r="AB125" i="7"/>
  <c r="AJ125" i="7"/>
  <c r="M126" i="7"/>
  <c r="U126" i="7"/>
  <c r="AC126" i="7"/>
  <c r="N127" i="7"/>
  <c r="V127" i="7"/>
  <c r="AD127" i="7"/>
  <c r="Q130" i="7"/>
  <c r="Y130" i="7"/>
  <c r="AG130" i="7"/>
  <c r="R131" i="7"/>
  <c r="Z131" i="7"/>
  <c r="AH131" i="7"/>
  <c r="S132" i="7"/>
  <c r="AA132" i="7"/>
  <c r="AI132" i="7"/>
  <c r="T133" i="7"/>
  <c r="AB133" i="7"/>
  <c r="AJ133" i="7"/>
  <c r="M134" i="7"/>
  <c r="U134" i="7"/>
  <c r="AC134" i="7"/>
  <c r="N135" i="7"/>
  <c r="V135" i="7"/>
  <c r="AD135" i="7"/>
  <c r="Q138" i="7"/>
  <c r="Y138" i="7"/>
  <c r="AG138" i="7"/>
  <c r="R139" i="7"/>
  <c r="Z139" i="7"/>
  <c r="AH139" i="7"/>
  <c r="S140" i="7"/>
  <c r="AA140" i="7"/>
  <c r="AI140" i="7"/>
  <c r="T141" i="7"/>
  <c r="AB141" i="7"/>
  <c r="AJ141" i="7"/>
  <c r="M142" i="7"/>
  <c r="U142" i="7"/>
  <c r="AC142" i="7"/>
  <c r="N143" i="7"/>
  <c r="V143" i="7"/>
  <c r="AD143" i="7"/>
  <c r="P145" i="7"/>
  <c r="X145" i="7"/>
  <c r="AF145" i="7"/>
  <c r="Q146" i="7"/>
  <c r="Y146" i="7"/>
  <c r="AG146" i="7"/>
  <c r="R147" i="7"/>
  <c r="Z147" i="7"/>
  <c r="AH147" i="7"/>
  <c r="S148" i="7"/>
  <c r="AA148" i="7"/>
  <c r="AI148" i="7"/>
  <c r="T149" i="7"/>
  <c r="AB149" i="7"/>
  <c r="AJ149" i="7"/>
  <c r="M150" i="7"/>
  <c r="V150" i="7"/>
  <c r="AE150" i="7"/>
  <c r="R151" i="7"/>
  <c r="AA151" i="7"/>
  <c r="N152" i="7"/>
  <c r="W152" i="7"/>
  <c r="AF152" i="7"/>
  <c r="R153" i="7"/>
  <c r="AB153" i="7"/>
  <c r="T155" i="7"/>
  <c r="T156" i="7"/>
  <c r="T157" i="7"/>
  <c r="P159" i="7"/>
  <c r="AA159" i="7"/>
  <c r="Q160" i="7"/>
  <c r="AB160" i="7"/>
  <c r="Q161" i="7"/>
  <c r="P162" i="7"/>
  <c r="O163" i="7"/>
  <c r="AE163" i="7"/>
  <c r="AH64" i="7"/>
  <c r="S165" i="7"/>
  <c r="T184" i="7"/>
  <c r="U199" i="7"/>
  <c r="W213" i="7"/>
  <c r="J248" i="7"/>
  <c r="AE268" i="7"/>
  <c r="W268" i="7"/>
  <c r="O268" i="7"/>
  <c r="AD268" i="7"/>
  <c r="V268" i="7"/>
  <c r="N268" i="7"/>
  <c r="AC268" i="7"/>
  <c r="U268" i="7"/>
  <c r="M268" i="7"/>
  <c r="AJ268" i="7"/>
  <c r="AB268" i="7"/>
  <c r="T268" i="7"/>
  <c r="AI268" i="7"/>
  <c r="AG268" i="7"/>
  <c r="Y268" i="7"/>
  <c r="Q268" i="7"/>
  <c r="AF268" i="7"/>
  <c r="S282" i="7"/>
  <c r="AI324" i="7"/>
  <c r="S107" i="7"/>
  <c r="AA107" i="7"/>
  <c r="AI107" i="7"/>
  <c r="T108" i="7"/>
  <c r="AB108" i="7"/>
  <c r="S115" i="7"/>
  <c r="AA115" i="7"/>
  <c r="AI115" i="7"/>
  <c r="T116" i="7"/>
  <c r="AB116" i="7"/>
  <c r="N118" i="7"/>
  <c r="V118" i="7"/>
  <c r="AD118" i="7"/>
  <c r="O119" i="7"/>
  <c r="W119" i="7"/>
  <c r="AE119" i="7"/>
  <c r="S123" i="7"/>
  <c r="AA123" i="7"/>
  <c r="AI123" i="7"/>
  <c r="T124" i="7"/>
  <c r="AB124" i="7"/>
  <c r="AJ124" i="7"/>
  <c r="N126" i="7"/>
  <c r="V126" i="7"/>
  <c r="AD126" i="7"/>
  <c r="O127" i="7"/>
  <c r="W127" i="7"/>
  <c r="AE127" i="7"/>
  <c r="S131" i="7"/>
  <c r="AA131" i="7"/>
  <c r="AI131" i="7"/>
  <c r="T132" i="7"/>
  <c r="AB132" i="7"/>
  <c r="AJ132" i="7"/>
  <c r="S139" i="7"/>
  <c r="AA139" i="7"/>
  <c r="AI139" i="7"/>
  <c r="T140" i="7"/>
  <c r="AB140" i="7"/>
  <c r="AJ140" i="7"/>
  <c r="S147" i="7"/>
  <c r="AA147" i="7"/>
  <c r="AI147" i="7"/>
  <c r="T148" i="7"/>
  <c r="AB148" i="7"/>
  <c r="AJ148" i="7"/>
  <c r="AF155" i="7"/>
  <c r="X155" i="7"/>
  <c r="P155" i="7"/>
  <c r="AC155" i="7"/>
  <c r="U155" i="7"/>
  <c r="M155" i="7"/>
  <c r="V155" i="7"/>
  <c r="AG155" i="7"/>
  <c r="AG156" i="7"/>
  <c r="Y156" i="7"/>
  <c r="Q156" i="7"/>
  <c r="AD156" i="7"/>
  <c r="V156" i="7"/>
  <c r="N156" i="7"/>
  <c r="U156" i="7"/>
  <c r="AF156" i="7"/>
  <c r="AH157" i="7"/>
  <c r="Z157" i="7"/>
  <c r="R157" i="7"/>
  <c r="AE157" i="7"/>
  <c r="W157" i="7"/>
  <c r="O157" i="7"/>
  <c r="U157" i="7"/>
  <c r="AF157" i="7"/>
  <c r="AG163" i="7"/>
  <c r="T165" i="7"/>
  <c r="V199" i="7"/>
  <c r="AB213" i="7"/>
  <c r="AH324" i="7"/>
  <c r="Z324" i="7"/>
  <c r="R324" i="7"/>
  <c r="AG324" i="7"/>
  <c r="Y324" i="7"/>
  <c r="Q324" i="7"/>
  <c r="AE324" i="7"/>
  <c r="W324" i="7"/>
  <c r="O324" i="7"/>
  <c r="S608" i="7"/>
  <c r="AA608" i="7"/>
  <c r="AI608" i="7"/>
  <c r="M610" i="7"/>
  <c r="U610" i="7"/>
  <c r="AC610" i="7"/>
  <c r="S626" i="7"/>
  <c r="AA626" i="7"/>
  <c r="AI626" i="7"/>
  <c r="M634" i="7"/>
  <c r="U634" i="7"/>
  <c r="AC634" i="7"/>
  <c r="S98" i="7"/>
  <c r="AA98" i="7"/>
  <c r="AI98" i="7"/>
  <c r="M100" i="7"/>
  <c r="U100" i="7"/>
  <c r="AC100" i="7"/>
  <c r="N101" i="7"/>
  <c r="V101" i="7"/>
  <c r="AD101" i="7"/>
  <c r="S106" i="7"/>
  <c r="AA106" i="7"/>
  <c r="AI106" i="7"/>
  <c r="T107" i="7"/>
  <c r="AB107" i="7"/>
  <c r="AJ107" i="7"/>
  <c r="M108" i="7"/>
  <c r="U108" i="7"/>
  <c r="AC108" i="7"/>
  <c r="N109" i="7"/>
  <c r="V109" i="7"/>
  <c r="AD109" i="7"/>
  <c r="S114" i="7"/>
  <c r="AA114" i="7"/>
  <c r="AI114" i="7"/>
  <c r="T115" i="7"/>
  <c r="AB115" i="7"/>
  <c r="AJ115" i="7"/>
  <c r="M116" i="7"/>
  <c r="U116" i="7"/>
  <c r="AC116" i="7"/>
  <c r="N117" i="7"/>
  <c r="V117" i="7"/>
  <c r="AD117" i="7"/>
  <c r="O118" i="7"/>
  <c r="W118" i="7"/>
  <c r="AE118" i="7"/>
  <c r="P119" i="7"/>
  <c r="X119" i="7"/>
  <c r="AF119" i="7"/>
  <c r="S122" i="7"/>
  <c r="AA122" i="7"/>
  <c r="AI122" i="7"/>
  <c r="T123" i="7"/>
  <c r="AB123" i="7"/>
  <c r="AJ123" i="7"/>
  <c r="M124" i="7"/>
  <c r="U124" i="7"/>
  <c r="N125" i="7"/>
  <c r="V125" i="7"/>
  <c r="AD125" i="7"/>
  <c r="O126" i="7"/>
  <c r="W126" i="7"/>
  <c r="AE126" i="7"/>
  <c r="P127" i="7"/>
  <c r="X127" i="7"/>
  <c r="AF127" i="7"/>
  <c r="S130" i="7"/>
  <c r="AA130" i="7"/>
  <c r="AI130" i="7"/>
  <c r="T131" i="7"/>
  <c r="AB131" i="7"/>
  <c r="AJ131" i="7"/>
  <c r="M132" i="7"/>
  <c r="U132" i="7"/>
  <c r="N133" i="7"/>
  <c r="V133" i="7"/>
  <c r="AD133" i="7"/>
  <c r="O134" i="7"/>
  <c r="W134" i="7"/>
  <c r="AE134" i="7"/>
  <c r="P135" i="7"/>
  <c r="X135" i="7"/>
  <c r="AF135" i="7"/>
  <c r="S138" i="7"/>
  <c r="AA138" i="7"/>
  <c r="AI138" i="7"/>
  <c r="T139" i="7"/>
  <c r="AB139" i="7"/>
  <c r="AJ139" i="7"/>
  <c r="M140" i="7"/>
  <c r="U140" i="7"/>
  <c r="N141" i="7"/>
  <c r="V141" i="7"/>
  <c r="AD141" i="7"/>
  <c r="O142" i="7"/>
  <c r="W142" i="7"/>
  <c r="AE142" i="7"/>
  <c r="P143" i="7"/>
  <c r="X143" i="7"/>
  <c r="AF143" i="7"/>
  <c r="S146" i="7"/>
  <c r="AA146" i="7"/>
  <c r="AI146" i="7"/>
  <c r="T147" i="7"/>
  <c r="AB147" i="7"/>
  <c r="AJ147" i="7"/>
  <c r="M148" i="7"/>
  <c r="U148" i="7"/>
  <c r="AC148" i="7"/>
  <c r="N149" i="7"/>
  <c r="V149" i="7"/>
  <c r="AD149" i="7"/>
  <c r="O150" i="7"/>
  <c r="Y150" i="7"/>
  <c r="AH150" i="7"/>
  <c r="AG151" i="7"/>
  <c r="Y151" i="7"/>
  <c r="Q151" i="7"/>
  <c r="T151" i="7"/>
  <c r="AC151" i="7"/>
  <c r="P152" i="7"/>
  <c r="Y152" i="7"/>
  <c r="AI152" i="7"/>
  <c r="U153" i="7"/>
  <c r="AD153" i="7"/>
  <c r="W155" i="7"/>
  <c r="AH155" i="7"/>
  <c r="W156" i="7"/>
  <c r="AH156" i="7"/>
  <c r="V157" i="7"/>
  <c r="AG157" i="7"/>
  <c r="AI158" i="7"/>
  <c r="U158" i="7"/>
  <c r="AE158" i="7"/>
  <c r="S159" i="7"/>
  <c r="T160" i="7"/>
  <c r="T163" i="7"/>
  <c r="AJ163" i="7"/>
  <c r="AI213" i="7"/>
  <c r="AG296" i="7"/>
  <c r="Y296" i="7"/>
  <c r="Q296" i="7"/>
  <c r="AF296" i="7"/>
  <c r="X296" i="7"/>
  <c r="P296" i="7"/>
  <c r="AE296" i="7"/>
  <c r="W296" i="7"/>
  <c r="O296" i="7"/>
  <c r="AD296" i="7"/>
  <c r="V296" i="7"/>
  <c r="N296" i="7"/>
  <c r="AC296" i="7"/>
  <c r="U296" i="7"/>
  <c r="M296" i="7"/>
  <c r="N324" i="7"/>
  <c r="AE200" i="7"/>
  <c r="W200" i="7"/>
  <c r="O200" i="7"/>
  <c r="AJ200" i="7"/>
  <c r="AB200" i="7"/>
  <c r="T200" i="7"/>
  <c r="AD200" i="7"/>
  <c r="S200" i="7"/>
  <c r="AC200" i="7"/>
  <c r="R200" i="7"/>
  <c r="AA200" i="7"/>
  <c r="Q200" i="7"/>
  <c r="Z200" i="7"/>
  <c r="P200" i="7"/>
  <c r="AI200" i="7"/>
  <c r="Y200" i="7"/>
  <c r="N200" i="7"/>
  <c r="AH200" i="7"/>
  <c r="X200" i="7"/>
  <c r="M200" i="7"/>
  <c r="AG200" i="7"/>
  <c r="V200" i="7"/>
  <c r="S530" i="7"/>
  <c r="AA530" i="7"/>
  <c r="AI530" i="7"/>
  <c r="S542" i="7"/>
  <c r="AA542" i="7"/>
  <c r="AI542" i="7"/>
  <c r="T608" i="7"/>
  <c r="AB608" i="7"/>
  <c r="AJ608" i="7"/>
  <c r="N610" i="7"/>
  <c r="V610" i="7"/>
  <c r="AD610" i="7"/>
  <c r="S625" i="7"/>
  <c r="AA625" i="7"/>
  <c r="AI625" i="7"/>
  <c r="T626" i="7"/>
  <c r="AB626" i="7"/>
  <c r="AJ626" i="7"/>
  <c r="N634" i="7"/>
  <c r="V634" i="7"/>
  <c r="AD634" i="7"/>
  <c r="S641" i="7"/>
  <c r="AA641" i="7"/>
  <c r="AI641" i="7"/>
  <c r="T98" i="7"/>
  <c r="AB98" i="7"/>
  <c r="AJ98" i="7"/>
  <c r="N100" i="7"/>
  <c r="V100" i="7"/>
  <c r="AD100" i="7"/>
  <c r="O101" i="7"/>
  <c r="W101" i="7"/>
  <c r="AE101" i="7"/>
  <c r="S105" i="7"/>
  <c r="AA105" i="7"/>
  <c r="AI105" i="7"/>
  <c r="T106" i="7"/>
  <c r="AB106" i="7"/>
  <c r="AJ106" i="7"/>
  <c r="M107" i="7"/>
  <c r="U107" i="7"/>
  <c r="AC107" i="7"/>
  <c r="N108" i="7"/>
  <c r="V108" i="7"/>
  <c r="AD108" i="7"/>
  <c r="O109" i="7"/>
  <c r="W109" i="7"/>
  <c r="AE109" i="7"/>
  <c r="S113" i="7"/>
  <c r="AA113" i="7"/>
  <c r="AI113" i="7"/>
  <c r="T114" i="7"/>
  <c r="AB114" i="7"/>
  <c r="AJ114" i="7"/>
  <c r="M115" i="7"/>
  <c r="U115" i="7"/>
  <c r="AC115" i="7"/>
  <c r="N116" i="7"/>
  <c r="V116" i="7"/>
  <c r="AD116" i="7"/>
  <c r="O117" i="7"/>
  <c r="W117" i="7"/>
  <c r="AE117" i="7"/>
  <c r="P118" i="7"/>
  <c r="X118" i="7"/>
  <c r="AF118" i="7"/>
  <c r="Q119" i="7"/>
  <c r="Y119" i="7"/>
  <c r="S121" i="7"/>
  <c r="AA121" i="7"/>
  <c r="AI121" i="7"/>
  <c r="T122" i="7"/>
  <c r="AB122" i="7"/>
  <c r="AJ122" i="7"/>
  <c r="M123" i="7"/>
  <c r="U123" i="7"/>
  <c r="AC123" i="7"/>
  <c r="N124" i="7"/>
  <c r="V124" i="7"/>
  <c r="AD124" i="7"/>
  <c r="O125" i="7"/>
  <c r="W125" i="7"/>
  <c r="AE125" i="7"/>
  <c r="P126" i="7"/>
  <c r="X126" i="7"/>
  <c r="AF126" i="7"/>
  <c r="Q127" i="7"/>
  <c r="Y127" i="7"/>
  <c r="S129" i="7"/>
  <c r="AA129" i="7"/>
  <c r="AI129" i="7"/>
  <c r="T130" i="7"/>
  <c r="AB130" i="7"/>
  <c r="AJ130" i="7"/>
  <c r="M131" i="7"/>
  <c r="U131" i="7"/>
  <c r="AC131" i="7"/>
  <c r="N132" i="7"/>
  <c r="V132" i="7"/>
  <c r="AD132" i="7"/>
  <c r="O133" i="7"/>
  <c r="W133" i="7"/>
  <c r="AE133" i="7"/>
  <c r="P134" i="7"/>
  <c r="X134" i="7"/>
  <c r="AF134" i="7"/>
  <c r="Q135" i="7"/>
  <c r="Y135" i="7"/>
  <c r="S137" i="7"/>
  <c r="AA137" i="7"/>
  <c r="AI137" i="7"/>
  <c r="T138" i="7"/>
  <c r="AB138" i="7"/>
  <c r="AJ138" i="7"/>
  <c r="M139" i="7"/>
  <c r="U139" i="7"/>
  <c r="AC139" i="7"/>
  <c r="N140" i="7"/>
  <c r="V140" i="7"/>
  <c r="AD140" i="7"/>
  <c r="O141" i="7"/>
  <c r="W141" i="7"/>
  <c r="AE141" i="7"/>
  <c r="P142" i="7"/>
  <c r="X142" i="7"/>
  <c r="AF142" i="7"/>
  <c r="Q143" i="7"/>
  <c r="Y143" i="7"/>
  <c r="S145" i="7"/>
  <c r="AA145" i="7"/>
  <c r="AI145" i="7"/>
  <c r="T146" i="7"/>
  <c r="AB146" i="7"/>
  <c r="AJ146" i="7"/>
  <c r="M147" i="7"/>
  <c r="U147" i="7"/>
  <c r="AC147" i="7"/>
  <c r="N148" i="7"/>
  <c r="V148" i="7"/>
  <c r="O149" i="7"/>
  <c r="W149" i="7"/>
  <c r="AE149" i="7"/>
  <c r="Q150" i="7"/>
  <c r="Z150" i="7"/>
  <c r="AI150" i="7"/>
  <c r="U151" i="7"/>
  <c r="AD151" i="7"/>
  <c r="Q152" i="7"/>
  <c r="AA152" i="7"/>
  <c r="M153" i="7"/>
  <c r="V153" i="7"/>
  <c r="AE153" i="7"/>
  <c r="N155" i="7"/>
  <c r="Y155" i="7"/>
  <c r="AI155" i="7"/>
  <c r="M156" i="7"/>
  <c r="X156" i="7"/>
  <c r="AI156" i="7"/>
  <c r="M157" i="7"/>
  <c r="X157" i="7"/>
  <c r="AI157" i="7"/>
  <c r="V158" i="7"/>
  <c r="AG158" i="7"/>
  <c r="AJ159" i="7"/>
  <c r="AB159" i="7"/>
  <c r="T159" i="7"/>
  <c r="AG159" i="7"/>
  <c r="Y159" i="7"/>
  <c r="Q159" i="7"/>
  <c r="U159" i="7"/>
  <c r="AE159" i="7"/>
  <c r="AC160" i="7"/>
  <c r="U160" i="7"/>
  <c r="M160" i="7"/>
  <c r="AH160" i="7"/>
  <c r="Z160" i="7"/>
  <c r="R160" i="7"/>
  <c r="V160" i="7"/>
  <c r="AF160" i="7"/>
  <c r="AH199" i="7"/>
  <c r="Z199" i="7"/>
  <c r="R199" i="7"/>
  <c r="AG199" i="7"/>
  <c r="Y199" i="7"/>
  <c r="Q199" i="7"/>
  <c r="AF199" i="7"/>
  <c r="X199" i="7"/>
  <c r="P199" i="7"/>
  <c r="AE199" i="7"/>
  <c r="W199" i="7"/>
  <c r="O199" i="7"/>
  <c r="AJ199" i="7"/>
  <c r="AB199" i="7"/>
  <c r="T199" i="7"/>
  <c r="AC199" i="7"/>
  <c r="AG213" i="7"/>
  <c r="Y213" i="7"/>
  <c r="Q213" i="7"/>
  <c r="AE213" i="7"/>
  <c r="T324" i="7"/>
  <c r="S517" i="7"/>
  <c r="AA517" i="7"/>
  <c r="S528" i="7"/>
  <c r="AA528" i="7"/>
  <c r="T530" i="7"/>
  <c r="AB530" i="7"/>
  <c r="S540" i="7"/>
  <c r="AA540" i="7"/>
  <c r="T542" i="7"/>
  <c r="AB542" i="7"/>
  <c r="M608" i="7"/>
  <c r="U608" i="7"/>
  <c r="O610" i="7"/>
  <c r="W610" i="7"/>
  <c r="S624" i="7"/>
  <c r="AA624" i="7"/>
  <c r="T625" i="7"/>
  <c r="AB625" i="7"/>
  <c r="M626" i="7"/>
  <c r="U626" i="7"/>
  <c r="O634" i="7"/>
  <c r="W634" i="7"/>
  <c r="S640" i="7"/>
  <c r="AA640" i="7"/>
  <c r="T641" i="7"/>
  <c r="AB641" i="7"/>
  <c r="M98" i="7"/>
  <c r="U98" i="7"/>
  <c r="O100" i="7"/>
  <c r="W100" i="7"/>
  <c r="P101" i="7"/>
  <c r="X101" i="7"/>
  <c r="S104" i="7"/>
  <c r="AA104" i="7"/>
  <c r="T105" i="7"/>
  <c r="AB105" i="7"/>
  <c r="M106" i="7"/>
  <c r="U106" i="7"/>
  <c r="N107" i="7"/>
  <c r="V107" i="7"/>
  <c r="O108" i="7"/>
  <c r="W108" i="7"/>
  <c r="P109" i="7"/>
  <c r="X109" i="7"/>
  <c r="S112" i="7"/>
  <c r="AA112" i="7"/>
  <c r="T113" i="7"/>
  <c r="AB113" i="7"/>
  <c r="M114" i="7"/>
  <c r="U114" i="7"/>
  <c r="N115" i="7"/>
  <c r="V115" i="7"/>
  <c r="O116" i="7"/>
  <c r="W116" i="7"/>
  <c r="P117" i="7"/>
  <c r="X117" i="7"/>
  <c r="Q118" i="7"/>
  <c r="Y118" i="7"/>
  <c r="R119" i="7"/>
  <c r="Z119" i="7"/>
  <c r="S120" i="7"/>
  <c r="AA120" i="7"/>
  <c r="T121" i="7"/>
  <c r="AB121" i="7"/>
  <c r="M122" i="7"/>
  <c r="U122" i="7"/>
  <c r="N123" i="7"/>
  <c r="V123" i="7"/>
  <c r="O124" i="7"/>
  <c r="W124" i="7"/>
  <c r="P125" i="7"/>
  <c r="X125" i="7"/>
  <c r="Q126" i="7"/>
  <c r="Y126" i="7"/>
  <c r="R127" i="7"/>
  <c r="Z127" i="7"/>
  <c r="S128" i="7"/>
  <c r="AA128" i="7"/>
  <c r="T129" i="7"/>
  <c r="AB129" i="7"/>
  <c r="M130" i="7"/>
  <c r="U130" i="7"/>
  <c r="N131" i="7"/>
  <c r="V131" i="7"/>
  <c r="O132" i="7"/>
  <c r="W132" i="7"/>
  <c r="P133" i="7"/>
  <c r="X133" i="7"/>
  <c r="Q134" i="7"/>
  <c r="Y134" i="7"/>
  <c r="R135" i="7"/>
  <c r="Z135" i="7"/>
  <c r="S136" i="7"/>
  <c r="AA136" i="7"/>
  <c r="T137" i="7"/>
  <c r="AB137" i="7"/>
  <c r="M138" i="7"/>
  <c r="U138" i="7"/>
  <c r="N139" i="7"/>
  <c r="V139" i="7"/>
  <c r="O140" i="7"/>
  <c r="W140" i="7"/>
  <c r="P141" i="7"/>
  <c r="X141" i="7"/>
  <c r="Q142" i="7"/>
  <c r="Y142" i="7"/>
  <c r="R143" i="7"/>
  <c r="Z143" i="7"/>
  <c r="S144" i="7"/>
  <c r="AA144" i="7"/>
  <c r="T145" i="7"/>
  <c r="AB145" i="7"/>
  <c r="M146" i="7"/>
  <c r="U146" i="7"/>
  <c r="N147" i="7"/>
  <c r="V147" i="7"/>
  <c r="O148" i="7"/>
  <c r="W148" i="7"/>
  <c r="P149" i="7"/>
  <c r="X149" i="7"/>
  <c r="R150" i="7"/>
  <c r="AA150" i="7"/>
  <c r="AJ150" i="7"/>
  <c r="M151" i="7"/>
  <c r="V151" i="7"/>
  <c r="AE151" i="7"/>
  <c r="S152" i="7"/>
  <c r="AB152" i="7"/>
  <c r="N153" i="7"/>
  <c r="W153" i="7"/>
  <c r="R154" i="7"/>
  <c r="AA154" i="7"/>
  <c r="O155" i="7"/>
  <c r="Z155" i="7"/>
  <c r="AJ155" i="7"/>
  <c r="O156" i="7"/>
  <c r="Z156" i="7"/>
  <c r="AJ156" i="7"/>
  <c r="N157" i="7"/>
  <c r="Y157" i="7"/>
  <c r="AJ157" i="7"/>
  <c r="M158" i="7"/>
  <c r="W158" i="7"/>
  <c r="V159" i="7"/>
  <c r="AF159" i="7"/>
  <c r="W160" i="7"/>
  <c r="AG160" i="7"/>
  <c r="AD161" i="7"/>
  <c r="V161" i="7"/>
  <c r="N161" i="7"/>
  <c r="W161" i="7"/>
  <c r="AG161" i="7"/>
  <c r="AE162" i="7"/>
  <c r="W162" i="7"/>
  <c r="O162" i="7"/>
  <c r="AJ162" i="7"/>
  <c r="AB162" i="7"/>
  <c r="T162" i="7"/>
  <c r="U162" i="7"/>
  <c r="AF162" i="7"/>
  <c r="X64" i="7"/>
  <c r="AB165" i="7"/>
  <c r="AI184" i="7"/>
  <c r="AC184" i="7"/>
  <c r="AD199" i="7"/>
  <c r="N213" i="7"/>
  <c r="AJ213" i="7"/>
  <c r="S268" i="7"/>
  <c r="AI282" i="7"/>
  <c r="T296" i="7"/>
  <c r="AH310" i="7"/>
  <c r="Z310" i="7"/>
  <c r="R310" i="7"/>
  <c r="AG310" i="7"/>
  <c r="Y310" i="7"/>
  <c r="Q310" i="7"/>
  <c r="AF310" i="7"/>
  <c r="X310" i="7"/>
  <c r="P310" i="7"/>
  <c r="AE310" i="7"/>
  <c r="W310" i="7"/>
  <c r="O310" i="7"/>
  <c r="AD310" i="7"/>
  <c r="V310" i="7"/>
  <c r="N310" i="7"/>
  <c r="AJ310" i="7"/>
  <c r="AB310" i="7"/>
  <c r="T310" i="7"/>
  <c r="V324" i="7"/>
  <c r="AD185" i="7"/>
  <c r="V185" i="7"/>
  <c r="N185" i="7"/>
  <c r="AF185" i="7"/>
  <c r="U185" i="7"/>
  <c r="AE185" i="7"/>
  <c r="T185" i="7"/>
  <c r="AC185" i="7"/>
  <c r="R185" i="7"/>
  <c r="AB185" i="7"/>
  <c r="Q185" i="7"/>
  <c r="Z185" i="7"/>
  <c r="P185" i="7"/>
  <c r="AJ185" i="7"/>
  <c r="Y185" i="7"/>
  <c r="O185" i="7"/>
  <c r="AH185" i="7"/>
  <c r="X185" i="7"/>
  <c r="M185" i="7"/>
  <c r="U200" i="7"/>
  <c r="S153" i="7"/>
  <c r="AA153" i="7"/>
  <c r="P158" i="7"/>
  <c r="X158" i="7"/>
  <c r="AF158" i="7"/>
  <c r="S161" i="7"/>
  <c r="AA161" i="7"/>
  <c r="M163" i="7"/>
  <c r="U163" i="7"/>
  <c r="AC163" i="7"/>
  <c r="N164" i="7"/>
  <c r="V164" i="7"/>
  <c r="AD164" i="7"/>
  <c r="O36" i="7"/>
  <c r="W36" i="7"/>
  <c r="AE36" i="7"/>
  <c r="P50" i="7"/>
  <c r="X50" i="7"/>
  <c r="AF50" i="7"/>
  <c r="S184" i="7"/>
  <c r="AA184" i="7"/>
  <c r="M213" i="7"/>
  <c r="U213" i="7"/>
  <c r="AC213" i="7"/>
  <c r="N227" i="7"/>
  <c r="V227" i="7"/>
  <c r="AD227" i="7"/>
  <c r="O248" i="7"/>
  <c r="W248" i="7"/>
  <c r="AE248" i="7"/>
  <c r="P258" i="7"/>
  <c r="X258" i="7"/>
  <c r="AF258" i="7"/>
  <c r="S296" i="7"/>
  <c r="AA296" i="7"/>
  <c r="M324" i="7"/>
  <c r="U324" i="7"/>
  <c r="AC324" i="7"/>
  <c r="N37" i="7"/>
  <c r="V37" i="7"/>
  <c r="AD37" i="7"/>
  <c r="O51" i="7"/>
  <c r="W51" i="7"/>
  <c r="AE51" i="7"/>
  <c r="P65" i="7"/>
  <c r="X65" i="7"/>
  <c r="AF65" i="7"/>
  <c r="Q166" i="7"/>
  <c r="AA166" i="7"/>
  <c r="AF214" i="7"/>
  <c r="X214" i="7"/>
  <c r="P214" i="7"/>
  <c r="AC214" i="7"/>
  <c r="U214" i="7"/>
  <c r="M214" i="7"/>
  <c r="V214" i="7"/>
  <c r="AG214" i="7"/>
  <c r="AG228" i="7"/>
  <c r="Y228" i="7"/>
  <c r="Q228" i="7"/>
  <c r="AD228" i="7"/>
  <c r="V228" i="7"/>
  <c r="N228" i="7"/>
  <c r="U228" i="7"/>
  <c r="AF228" i="7"/>
  <c r="AH249" i="7"/>
  <c r="Z249" i="7"/>
  <c r="R249" i="7"/>
  <c r="AE249" i="7"/>
  <c r="W249" i="7"/>
  <c r="O249" i="7"/>
  <c r="U249" i="7"/>
  <c r="AF249" i="7"/>
  <c r="T259" i="7"/>
  <c r="AD259" i="7"/>
  <c r="R269" i="7"/>
  <c r="J283" i="7"/>
  <c r="S283" i="7"/>
  <c r="R297" i="7"/>
  <c r="Q311" i="7"/>
  <c r="Q325" i="7"/>
  <c r="AA325" i="7"/>
  <c r="P38" i="7"/>
  <c r="AA38" i="7"/>
  <c r="P52" i="7"/>
  <c r="AA52" i="7"/>
  <c r="N66" i="7"/>
  <c r="Y66" i="7"/>
  <c r="AJ66" i="7"/>
  <c r="M167" i="7"/>
  <c r="W167" i="7"/>
  <c r="AH167" i="7"/>
  <c r="N186" i="7"/>
  <c r="X186" i="7"/>
  <c r="AI186" i="7"/>
  <c r="M201" i="7"/>
  <c r="X201" i="7"/>
  <c r="AH201" i="7"/>
  <c r="V215" i="7"/>
  <c r="AG215" i="7"/>
  <c r="AF229" i="7"/>
  <c r="X229" i="7"/>
  <c r="P229" i="7"/>
  <c r="AC229" i="7"/>
  <c r="U229" i="7"/>
  <c r="M229" i="7"/>
  <c r="V229" i="7"/>
  <c r="AG229" i="7"/>
  <c r="AG250" i="7"/>
  <c r="Y250" i="7"/>
  <c r="Q250" i="7"/>
  <c r="AD250" i="7"/>
  <c r="V250" i="7"/>
  <c r="N250" i="7"/>
  <c r="U250" i="7"/>
  <c r="AF250" i="7"/>
  <c r="AH260" i="7"/>
  <c r="Z260" i="7"/>
  <c r="R260" i="7"/>
  <c r="AE260" i="7"/>
  <c r="W260" i="7"/>
  <c r="O260" i="7"/>
  <c r="U260" i="7"/>
  <c r="AF260" i="7"/>
  <c r="T270" i="7"/>
  <c r="AD270" i="7"/>
  <c r="R284" i="7"/>
  <c r="J298" i="7"/>
  <c r="S298" i="7"/>
  <c r="R312" i="7"/>
  <c r="Q326" i="7"/>
  <c r="Q39" i="7"/>
  <c r="AA39" i="7"/>
  <c r="P53" i="7"/>
  <c r="AA53" i="7"/>
  <c r="P67" i="7"/>
  <c r="AA67" i="7"/>
  <c r="N168" i="7"/>
  <c r="Y168" i="7"/>
  <c r="AJ168" i="7"/>
  <c r="M187" i="7"/>
  <c r="W187" i="7"/>
  <c r="AH187" i="7"/>
  <c r="N202" i="7"/>
  <c r="X202" i="7"/>
  <c r="AI202" i="7"/>
  <c r="M216" i="7"/>
  <c r="X216" i="7"/>
  <c r="AH216" i="7"/>
  <c r="V230" i="7"/>
  <c r="AG230" i="7"/>
  <c r="AF251" i="7"/>
  <c r="X251" i="7"/>
  <c r="P251" i="7"/>
  <c r="AC251" i="7"/>
  <c r="U251" i="7"/>
  <c r="M251" i="7"/>
  <c r="V251" i="7"/>
  <c r="AG251" i="7"/>
  <c r="AG261" i="7"/>
  <c r="Y261" i="7"/>
  <c r="Q261" i="7"/>
  <c r="AD261" i="7"/>
  <c r="V261" i="7"/>
  <c r="N261" i="7"/>
  <c r="U261" i="7"/>
  <c r="AF261" i="7"/>
  <c r="AH271" i="7"/>
  <c r="Z271" i="7"/>
  <c r="R271" i="7"/>
  <c r="AE271" i="7"/>
  <c r="W271" i="7"/>
  <c r="O271" i="7"/>
  <c r="U271" i="7"/>
  <c r="AF271" i="7"/>
  <c r="T285" i="7"/>
  <c r="AD285" i="7"/>
  <c r="R299" i="7"/>
  <c r="J313" i="7"/>
  <c r="S313" i="7"/>
  <c r="R327" i="7"/>
  <c r="Q40" i="7"/>
  <c r="Q54" i="7"/>
  <c r="AA54" i="7"/>
  <c r="P68" i="7"/>
  <c r="AA68" i="7"/>
  <c r="P169" i="7"/>
  <c r="AA169" i="7"/>
  <c r="N188" i="7"/>
  <c r="Y188" i="7"/>
  <c r="AJ188" i="7"/>
  <c r="M203" i="7"/>
  <c r="W203" i="7"/>
  <c r="AH203" i="7"/>
  <c r="N217" i="7"/>
  <c r="X217" i="7"/>
  <c r="AI217" i="7"/>
  <c r="M231" i="7"/>
  <c r="X231" i="7"/>
  <c r="AH231" i="7"/>
  <c r="V252" i="7"/>
  <c r="AH252" i="7"/>
  <c r="Z262" i="7"/>
  <c r="T272" i="7"/>
  <c r="P314" i="7"/>
  <c r="AF314" i="7"/>
  <c r="P328" i="7"/>
  <c r="AF328" i="7"/>
  <c r="AI342" i="7"/>
  <c r="S352" i="7"/>
  <c r="N41" i="7"/>
  <c r="AD41" i="7"/>
  <c r="AB55" i="7"/>
  <c r="AH189" i="7"/>
  <c r="S204" i="7"/>
  <c r="U218" i="7"/>
  <c r="R301" i="7"/>
  <c r="U329" i="7"/>
  <c r="V70" i="7"/>
  <c r="AH190" i="7"/>
  <c r="Z190" i="7"/>
  <c r="R190" i="7"/>
  <c r="AE190" i="7"/>
  <c r="W190" i="7"/>
  <c r="O190" i="7"/>
  <c r="AC190" i="7"/>
  <c r="S190" i="7"/>
  <c r="AB190" i="7"/>
  <c r="Q190" i="7"/>
  <c r="AA190" i="7"/>
  <c r="P190" i="7"/>
  <c r="AJ190" i="7"/>
  <c r="Y190" i="7"/>
  <c r="N190" i="7"/>
  <c r="AI190" i="7"/>
  <c r="X190" i="7"/>
  <c r="M190" i="7"/>
  <c r="AD190" i="7"/>
  <c r="T190" i="7"/>
  <c r="W214" i="7"/>
  <c r="AH214" i="7"/>
  <c r="W228" i="7"/>
  <c r="AH228" i="7"/>
  <c r="V249" i="7"/>
  <c r="AG249" i="7"/>
  <c r="O186" i="7"/>
  <c r="Y186" i="7"/>
  <c r="AJ186" i="7"/>
  <c r="O201" i="7"/>
  <c r="Y201" i="7"/>
  <c r="AJ201" i="7"/>
  <c r="M215" i="7"/>
  <c r="X215" i="7"/>
  <c r="AH215" i="7"/>
  <c r="W229" i="7"/>
  <c r="AH229" i="7"/>
  <c r="W250" i="7"/>
  <c r="AH250" i="7"/>
  <c r="V260" i="7"/>
  <c r="AG260" i="7"/>
  <c r="O202" i="7"/>
  <c r="Y202" i="7"/>
  <c r="AJ202" i="7"/>
  <c r="O216" i="7"/>
  <c r="Y216" i="7"/>
  <c r="AJ216" i="7"/>
  <c r="M230" i="7"/>
  <c r="X230" i="7"/>
  <c r="AH230" i="7"/>
  <c r="W251" i="7"/>
  <c r="AH251" i="7"/>
  <c r="W261" i="7"/>
  <c r="AH261" i="7"/>
  <c r="V271" i="7"/>
  <c r="AG271" i="7"/>
  <c r="O217" i="7"/>
  <c r="Y217" i="7"/>
  <c r="AJ217" i="7"/>
  <c r="O231" i="7"/>
  <c r="Y231" i="7"/>
  <c r="AJ231" i="7"/>
  <c r="M252" i="7"/>
  <c r="X252" i="7"/>
  <c r="AI252" i="7"/>
  <c r="N262" i="7"/>
  <c r="AA262" i="7"/>
  <c r="Q328" i="7"/>
  <c r="AG328" i="7"/>
  <c r="AF342" i="7"/>
  <c r="X342" i="7"/>
  <c r="P342" i="7"/>
  <c r="AE342" i="7"/>
  <c r="W342" i="7"/>
  <c r="O342" i="7"/>
  <c r="AD342" i="7"/>
  <c r="V342" i="7"/>
  <c r="N342" i="7"/>
  <c r="AB342" i="7"/>
  <c r="O41" i="7"/>
  <c r="AE41" i="7"/>
  <c r="O189" i="7"/>
  <c r="AI189" i="7"/>
  <c r="AG315" i="7"/>
  <c r="Y315" i="7"/>
  <c r="Q315" i="7"/>
  <c r="AF315" i="7"/>
  <c r="X315" i="7"/>
  <c r="P315" i="7"/>
  <c r="AE315" i="7"/>
  <c r="W315" i="7"/>
  <c r="O315" i="7"/>
  <c r="AD315" i="7"/>
  <c r="V315" i="7"/>
  <c r="N315" i="7"/>
  <c r="AC315" i="7"/>
  <c r="U315" i="7"/>
  <c r="M315" i="7"/>
  <c r="AH315" i="7"/>
  <c r="Z315" i="7"/>
  <c r="R315" i="7"/>
  <c r="U171" i="7"/>
  <c r="AH166" i="7"/>
  <c r="Z166" i="7"/>
  <c r="R166" i="7"/>
  <c r="T166" i="7"/>
  <c r="AC166" i="7"/>
  <c r="N214" i="7"/>
  <c r="Y214" i="7"/>
  <c r="AI214" i="7"/>
  <c r="M228" i="7"/>
  <c r="X228" i="7"/>
  <c r="AI228" i="7"/>
  <c r="M249" i="7"/>
  <c r="X249" i="7"/>
  <c r="AI249" i="7"/>
  <c r="V259" i="7"/>
  <c r="AG259" i="7"/>
  <c r="AJ269" i="7"/>
  <c r="AB269" i="7"/>
  <c r="T269" i="7"/>
  <c r="AG269" i="7"/>
  <c r="Y269" i="7"/>
  <c r="Q269" i="7"/>
  <c r="U269" i="7"/>
  <c r="AE269" i="7"/>
  <c r="AC283" i="7"/>
  <c r="U283" i="7"/>
  <c r="M283" i="7"/>
  <c r="AH283" i="7"/>
  <c r="Z283" i="7"/>
  <c r="R283" i="7"/>
  <c r="V283" i="7"/>
  <c r="AF283" i="7"/>
  <c r="P186" i="7"/>
  <c r="AA186" i="7"/>
  <c r="P201" i="7"/>
  <c r="Z201" i="7"/>
  <c r="N215" i="7"/>
  <c r="Y215" i="7"/>
  <c r="AI215" i="7"/>
  <c r="N229" i="7"/>
  <c r="Y229" i="7"/>
  <c r="AI229" i="7"/>
  <c r="M250" i="7"/>
  <c r="X250" i="7"/>
  <c r="AI250" i="7"/>
  <c r="M260" i="7"/>
  <c r="X260" i="7"/>
  <c r="AI260" i="7"/>
  <c r="V270" i="7"/>
  <c r="AG270" i="7"/>
  <c r="AJ284" i="7"/>
  <c r="AB284" i="7"/>
  <c r="T284" i="7"/>
  <c r="AG284" i="7"/>
  <c r="Y284" i="7"/>
  <c r="Q284" i="7"/>
  <c r="U284" i="7"/>
  <c r="AE284" i="7"/>
  <c r="AC298" i="7"/>
  <c r="U298" i="7"/>
  <c r="M298" i="7"/>
  <c r="AH298" i="7"/>
  <c r="Z298" i="7"/>
  <c r="R298" i="7"/>
  <c r="V298" i="7"/>
  <c r="AF298" i="7"/>
  <c r="P202" i="7"/>
  <c r="AA202" i="7"/>
  <c r="P216" i="7"/>
  <c r="Z216" i="7"/>
  <c r="N230" i="7"/>
  <c r="Y230" i="7"/>
  <c r="AI230" i="7"/>
  <c r="N251" i="7"/>
  <c r="Y251" i="7"/>
  <c r="AI251" i="7"/>
  <c r="M261" i="7"/>
  <c r="X261" i="7"/>
  <c r="AI261" i="7"/>
  <c r="M271" i="7"/>
  <c r="X271" i="7"/>
  <c r="AI271" i="7"/>
  <c r="V285" i="7"/>
  <c r="AG285" i="7"/>
  <c r="AJ299" i="7"/>
  <c r="AB299" i="7"/>
  <c r="T299" i="7"/>
  <c r="AG299" i="7"/>
  <c r="Y299" i="7"/>
  <c r="Q299" i="7"/>
  <c r="U299" i="7"/>
  <c r="AE299" i="7"/>
  <c r="AC313" i="7"/>
  <c r="U313" i="7"/>
  <c r="M313" i="7"/>
  <c r="AH313" i="7"/>
  <c r="Z313" i="7"/>
  <c r="R313" i="7"/>
  <c r="V313" i="7"/>
  <c r="AF313" i="7"/>
  <c r="S169" i="7"/>
  <c r="AC169" i="7"/>
  <c r="P217" i="7"/>
  <c r="AA217" i="7"/>
  <c r="P231" i="7"/>
  <c r="Z231" i="7"/>
  <c r="N252" i="7"/>
  <c r="Y252" i="7"/>
  <c r="O262" i="7"/>
  <c r="AB262" i="7"/>
  <c r="W272" i="7"/>
  <c r="S314" i="7"/>
  <c r="AI314" i="7"/>
  <c r="S328" i="7"/>
  <c r="AI328" i="7"/>
  <c r="M342" i="7"/>
  <c r="AC342" i="7"/>
  <c r="S41" i="7"/>
  <c r="AI41" i="7"/>
  <c r="R189" i="7"/>
  <c r="X204" i="7"/>
  <c r="AB218" i="7"/>
  <c r="AC263" i="7"/>
  <c r="U263" i="7"/>
  <c r="M263" i="7"/>
  <c r="AF263" i="7"/>
  <c r="Z301" i="7"/>
  <c r="AC329" i="7"/>
  <c r="AG70" i="7"/>
  <c r="W171" i="7"/>
  <c r="U190" i="7"/>
  <c r="S158" i="7"/>
  <c r="AA158" i="7"/>
  <c r="P163" i="7"/>
  <c r="X163" i="7"/>
  <c r="AF163" i="7"/>
  <c r="Q164" i="7"/>
  <c r="Y164" i="7"/>
  <c r="AG164" i="7"/>
  <c r="R36" i="7"/>
  <c r="Z36" i="7"/>
  <c r="AH36" i="7"/>
  <c r="S50" i="7"/>
  <c r="AA50" i="7"/>
  <c r="P213" i="7"/>
  <c r="X213" i="7"/>
  <c r="AF213" i="7"/>
  <c r="Q227" i="7"/>
  <c r="Y227" i="7"/>
  <c r="AG227" i="7"/>
  <c r="R248" i="7"/>
  <c r="Z248" i="7"/>
  <c r="AH248" i="7"/>
  <c r="S258" i="7"/>
  <c r="AA258" i="7"/>
  <c r="P324" i="7"/>
  <c r="X324" i="7"/>
  <c r="AF324" i="7"/>
  <c r="Q37" i="7"/>
  <c r="Y37" i="7"/>
  <c r="AG37" i="7"/>
  <c r="R51" i="7"/>
  <c r="Z51" i="7"/>
  <c r="AH51" i="7"/>
  <c r="S65" i="7"/>
  <c r="AA65" i="7"/>
  <c r="U166" i="7"/>
  <c r="AD166" i="7"/>
  <c r="O214" i="7"/>
  <c r="Z214" i="7"/>
  <c r="AJ214" i="7"/>
  <c r="O228" i="7"/>
  <c r="Z228" i="7"/>
  <c r="AJ228" i="7"/>
  <c r="N249" i="7"/>
  <c r="Y249" i="7"/>
  <c r="AJ249" i="7"/>
  <c r="M259" i="7"/>
  <c r="W259" i="7"/>
  <c r="AH259" i="7"/>
  <c r="V269" i="7"/>
  <c r="AF269" i="7"/>
  <c r="W283" i="7"/>
  <c r="AG283" i="7"/>
  <c r="AD297" i="7"/>
  <c r="V297" i="7"/>
  <c r="N297" i="7"/>
  <c r="W297" i="7"/>
  <c r="AG297" i="7"/>
  <c r="AE311" i="7"/>
  <c r="W311" i="7"/>
  <c r="O311" i="7"/>
  <c r="AJ311" i="7"/>
  <c r="AB311" i="7"/>
  <c r="T311" i="7"/>
  <c r="U311" i="7"/>
  <c r="AF311" i="7"/>
  <c r="T325" i="7"/>
  <c r="T38" i="7"/>
  <c r="T52" i="7"/>
  <c r="R66" i="7"/>
  <c r="AC66" i="7"/>
  <c r="P167" i="7"/>
  <c r="Q186" i="7"/>
  <c r="Q201" i="7"/>
  <c r="AB201" i="7"/>
  <c r="P215" i="7"/>
  <c r="Z215" i="7"/>
  <c r="O229" i="7"/>
  <c r="Z229" i="7"/>
  <c r="AJ229" i="7"/>
  <c r="O250" i="7"/>
  <c r="Z250" i="7"/>
  <c r="AJ250" i="7"/>
  <c r="N260" i="7"/>
  <c r="Y260" i="7"/>
  <c r="AJ260" i="7"/>
  <c r="M270" i="7"/>
  <c r="W270" i="7"/>
  <c r="AH270" i="7"/>
  <c r="V284" i="7"/>
  <c r="AF284" i="7"/>
  <c r="W298" i="7"/>
  <c r="AG298" i="7"/>
  <c r="AD312" i="7"/>
  <c r="V312" i="7"/>
  <c r="N312" i="7"/>
  <c r="W312" i="7"/>
  <c r="AG312" i="7"/>
  <c r="AE326" i="7"/>
  <c r="W326" i="7"/>
  <c r="O326" i="7"/>
  <c r="AJ326" i="7"/>
  <c r="AB326" i="7"/>
  <c r="T326" i="7"/>
  <c r="U326" i="7"/>
  <c r="AF326" i="7"/>
  <c r="T39" i="7"/>
  <c r="T53" i="7"/>
  <c r="T67" i="7"/>
  <c r="R168" i="7"/>
  <c r="AC168" i="7"/>
  <c r="P187" i="7"/>
  <c r="Q202" i="7"/>
  <c r="Q216" i="7"/>
  <c r="AB216" i="7"/>
  <c r="P230" i="7"/>
  <c r="Z230" i="7"/>
  <c r="O251" i="7"/>
  <c r="Z251" i="7"/>
  <c r="AJ251" i="7"/>
  <c r="O261" i="7"/>
  <c r="Z261" i="7"/>
  <c r="AJ261" i="7"/>
  <c r="N271" i="7"/>
  <c r="Y271" i="7"/>
  <c r="AJ271" i="7"/>
  <c r="M285" i="7"/>
  <c r="W285" i="7"/>
  <c r="AH285" i="7"/>
  <c r="V299" i="7"/>
  <c r="AF299" i="7"/>
  <c r="W313" i="7"/>
  <c r="AG313" i="7"/>
  <c r="AD327" i="7"/>
  <c r="V327" i="7"/>
  <c r="N327" i="7"/>
  <c r="W327" i="7"/>
  <c r="AG327" i="7"/>
  <c r="AE40" i="7"/>
  <c r="W40" i="7"/>
  <c r="O40" i="7"/>
  <c r="AJ40" i="7"/>
  <c r="AB40" i="7"/>
  <c r="T40" i="7"/>
  <c r="U40" i="7"/>
  <c r="AF40" i="7"/>
  <c r="T54" i="7"/>
  <c r="T68" i="7"/>
  <c r="T169" i="7"/>
  <c r="R188" i="7"/>
  <c r="AC188" i="7"/>
  <c r="P203" i="7"/>
  <c r="Q217" i="7"/>
  <c r="Q231" i="7"/>
  <c r="AB231" i="7"/>
  <c r="P252" i="7"/>
  <c r="Z252" i="7"/>
  <c r="R262" i="7"/>
  <c r="AD262" i="7"/>
  <c r="AI272" i="7"/>
  <c r="AA272" i="7"/>
  <c r="S272" i="7"/>
  <c r="AH272" i="7"/>
  <c r="Z272" i="7"/>
  <c r="R272" i="7"/>
  <c r="AG272" i="7"/>
  <c r="Y272" i="7"/>
  <c r="Q272" i="7"/>
  <c r="AD272" i="7"/>
  <c r="V272" i="7"/>
  <c r="N272" i="7"/>
  <c r="X272" i="7"/>
  <c r="J286" i="7"/>
  <c r="W314" i="7"/>
  <c r="T328" i="7"/>
  <c r="AJ328" i="7"/>
  <c r="Q342" i="7"/>
  <c r="AG342" i="7"/>
  <c r="AG352" i="7"/>
  <c r="Y352" i="7"/>
  <c r="Q352" i="7"/>
  <c r="AF352" i="7"/>
  <c r="X352" i="7"/>
  <c r="P352" i="7"/>
  <c r="AE352" i="7"/>
  <c r="W352" i="7"/>
  <c r="O352" i="7"/>
  <c r="AJ352" i="7"/>
  <c r="AB352" i="7"/>
  <c r="T352" i="7"/>
  <c r="Z352" i="7"/>
  <c r="T41" i="7"/>
  <c r="S189" i="7"/>
  <c r="AA204" i="7"/>
  <c r="AI218" i="7"/>
  <c r="AJ253" i="7"/>
  <c r="AB253" i="7"/>
  <c r="T253" i="7"/>
  <c r="AH253" i="7"/>
  <c r="Z253" i="7"/>
  <c r="R253" i="7"/>
  <c r="AG253" i="7"/>
  <c r="Y253" i="7"/>
  <c r="Q253" i="7"/>
  <c r="AF253" i="7"/>
  <c r="X253" i="7"/>
  <c r="P253" i="7"/>
  <c r="AC253" i="7"/>
  <c r="U253" i="7"/>
  <c r="M253" i="7"/>
  <c r="AD253" i="7"/>
  <c r="O263" i="7"/>
  <c r="AJ263" i="7"/>
  <c r="AA301" i="7"/>
  <c r="S315" i="7"/>
  <c r="AF171" i="7"/>
  <c r="V190" i="7"/>
  <c r="S36" i="7"/>
  <c r="AA36" i="7"/>
  <c r="AI36" i="7"/>
  <c r="T50" i="7"/>
  <c r="AB50" i="7"/>
  <c r="AJ50" i="7"/>
  <c r="S248" i="7"/>
  <c r="AA248" i="7"/>
  <c r="AI248" i="7"/>
  <c r="T258" i="7"/>
  <c r="AB258" i="7"/>
  <c r="AJ258" i="7"/>
  <c r="S51" i="7"/>
  <c r="AA51" i="7"/>
  <c r="AI51" i="7"/>
  <c r="T65" i="7"/>
  <c r="AB65" i="7"/>
  <c r="AJ65" i="7"/>
  <c r="M166" i="7"/>
  <c r="V166" i="7"/>
  <c r="AE166" i="7"/>
  <c r="Q214" i="7"/>
  <c r="AA214" i="7"/>
  <c r="P228" i="7"/>
  <c r="AA228" i="7"/>
  <c r="P249" i="7"/>
  <c r="AA249" i="7"/>
  <c r="N259" i="7"/>
  <c r="Y259" i="7"/>
  <c r="AJ259" i="7"/>
  <c r="M269" i="7"/>
  <c r="W269" i="7"/>
  <c r="AH269" i="7"/>
  <c r="N283" i="7"/>
  <c r="X283" i="7"/>
  <c r="AI283" i="7"/>
  <c r="AF325" i="7"/>
  <c r="X325" i="7"/>
  <c r="P325" i="7"/>
  <c r="AC325" i="7"/>
  <c r="U325" i="7"/>
  <c r="M325" i="7"/>
  <c r="V325" i="7"/>
  <c r="AG325" i="7"/>
  <c r="AG38" i="7"/>
  <c r="Y38" i="7"/>
  <c r="Q38" i="7"/>
  <c r="AD38" i="7"/>
  <c r="V38" i="7"/>
  <c r="N38" i="7"/>
  <c r="U38" i="7"/>
  <c r="AF38" i="7"/>
  <c r="AH52" i="7"/>
  <c r="Z52" i="7"/>
  <c r="R52" i="7"/>
  <c r="AE52" i="7"/>
  <c r="W52" i="7"/>
  <c r="O52" i="7"/>
  <c r="U52" i="7"/>
  <c r="AF52" i="7"/>
  <c r="S186" i="7"/>
  <c r="AD186" i="7"/>
  <c r="R201" i="7"/>
  <c r="AC201" i="7"/>
  <c r="Q215" i="7"/>
  <c r="AA215" i="7"/>
  <c r="Q229" i="7"/>
  <c r="AA229" i="7"/>
  <c r="P250" i="7"/>
  <c r="AA250" i="7"/>
  <c r="P260" i="7"/>
  <c r="AA260" i="7"/>
  <c r="N270" i="7"/>
  <c r="Y270" i="7"/>
  <c r="AJ270" i="7"/>
  <c r="M284" i="7"/>
  <c r="W284" i="7"/>
  <c r="AH284" i="7"/>
  <c r="N298" i="7"/>
  <c r="X298" i="7"/>
  <c r="AI298" i="7"/>
  <c r="AF39" i="7"/>
  <c r="X39" i="7"/>
  <c r="P39" i="7"/>
  <c r="AC39" i="7"/>
  <c r="U39" i="7"/>
  <c r="M39" i="7"/>
  <c r="V39" i="7"/>
  <c r="AG39" i="7"/>
  <c r="AG53" i="7"/>
  <c r="Y53" i="7"/>
  <c r="Q53" i="7"/>
  <c r="AD53" i="7"/>
  <c r="V53" i="7"/>
  <c r="N53" i="7"/>
  <c r="U53" i="7"/>
  <c r="AF53" i="7"/>
  <c r="AH67" i="7"/>
  <c r="Z67" i="7"/>
  <c r="R67" i="7"/>
  <c r="AE67" i="7"/>
  <c r="W67" i="7"/>
  <c r="O67" i="7"/>
  <c r="U67" i="7"/>
  <c r="AF67" i="7"/>
  <c r="S202" i="7"/>
  <c r="AD202" i="7"/>
  <c r="R216" i="7"/>
  <c r="AC216" i="7"/>
  <c r="Q230" i="7"/>
  <c r="AA230" i="7"/>
  <c r="Q251" i="7"/>
  <c r="AA251" i="7"/>
  <c r="P261" i="7"/>
  <c r="AA261" i="7"/>
  <c r="P271" i="7"/>
  <c r="AA271" i="7"/>
  <c r="N285" i="7"/>
  <c r="Y285" i="7"/>
  <c r="AJ285" i="7"/>
  <c r="M299" i="7"/>
  <c r="W299" i="7"/>
  <c r="AH299" i="7"/>
  <c r="N313" i="7"/>
  <c r="X313" i="7"/>
  <c r="AI313" i="7"/>
  <c r="AF54" i="7"/>
  <c r="X54" i="7"/>
  <c r="P54" i="7"/>
  <c r="AC54" i="7"/>
  <c r="U54" i="7"/>
  <c r="M54" i="7"/>
  <c r="V54" i="7"/>
  <c r="AG54" i="7"/>
  <c r="AG68" i="7"/>
  <c r="Y68" i="7"/>
  <c r="Q68" i="7"/>
  <c r="AD68" i="7"/>
  <c r="V68" i="7"/>
  <c r="N68" i="7"/>
  <c r="U68" i="7"/>
  <c r="AF68" i="7"/>
  <c r="AH169" i="7"/>
  <c r="Z169" i="7"/>
  <c r="R169" i="7"/>
  <c r="AE169" i="7"/>
  <c r="W169" i="7"/>
  <c r="O169" i="7"/>
  <c r="U169" i="7"/>
  <c r="AF169" i="7"/>
  <c r="S217" i="7"/>
  <c r="AD217" i="7"/>
  <c r="R231" i="7"/>
  <c r="AC231" i="7"/>
  <c r="Q252" i="7"/>
  <c r="AA252" i="7"/>
  <c r="S262" i="7"/>
  <c r="AE262" i="7"/>
  <c r="AB272" i="7"/>
  <c r="J328" i="7"/>
  <c r="R342" i="7"/>
  <c r="AH342" i="7"/>
  <c r="V41" i="7"/>
  <c r="W189" i="7"/>
  <c r="AH218" i="7"/>
  <c r="Z218" i="7"/>
  <c r="R218" i="7"/>
  <c r="AF218" i="7"/>
  <c r="X218" i="7"/>
  <c r="P218" i="7"/>
  <c r="AE218" i="7"/>
  <c r="W218" i="7"/>
  <c r="O218" i="7"/>
  <c r="AD218" i="7"/>
  <c r="V218" i="7"/>
  <c r="N218" i="7"/>
  <c r="AG218" i="7"/>
  <c r="AH301" i="7"/>
  <c r="T315" i="7"/>
  <c r="AF190" i="7"/>
  <c r="R163" i="7"/>
  <c r="Z163" i="7"/>
  <c r="AH163" i="7"/>
  <c r="S164" i="7"/>
  <c r="AA164" i="7"/>
  <c r="AI164" i="7"/>
  <c r="T36" i="7"/>
  <c r="AB36" i="7"/>
  <c r="AJ36" i="7"/>
  <c r="M50" i="7"/>
  <c r="U50" i="7"/>
  <c r="AC50" i="7"/>
  <c r="R213" i="7"/>
  <c r="Z213" i="7"/>
  <c r="AH213" i="7"/>
  <c r="S227" i="7"/>
  <c r="AA227" i="7"/>
  <c r="AI227" i="7"/>
  <c r="T248" i="7"/>
  <c r="AB248" i="7"/>
  <c r="AJ248" i="7"/>
  <c r="M258" i="7"/>
  <c r="U258" i="7"/>
  <c r="AC258" i="7"/>
  <c r="S37" i="7"/>
  <c r="AA37" i="7"/>
  <c r="AI37" i="7"/>
  <c r="T51" i="7"/>
  <c r="AB51" i="7"/>
  <c r="AJ51" i="7"/>
  <c r="M65" i="7"/>
  <c r="U65" i="7"/>
  <c r="AC65" i="7"/>
  <c r="N166" i="7"/>
  <c r="W166" i="7"/>
  <c r="AF166" i="7"/>
  <c r="R214" i="7"/>
  <c r="AB214" i="7"/>
  <c r="R228" i="7"/>
  <c r="AB228" i="7"/>
  <c r="Q249" i="7"/>
  <c r="AB249" i="7"/>
  <c r="O259" i="7"/>
  <c r="Z259" i="7"/>
  <c r="N269" i="7"/>
  <c r="X269" i="7"/>
  <c r="AI269" i="7"/>
  <c r="O283" i="7"/>
  <c r="Y283" i="7"/>
  <c r="AJ283" i="7"/>
  <c r="W325" i="7"/>
  <c r="AH325" i="7"/>
  <c r="W38" i="7"/>
  <c r="AH38" i="7"/>
  <c r="V52" i="7"/>
  <c r="AG52" i="7"/>
  <c r="T186" i="7"/>
  <c r="AE186" i="7"/>
  <c r="T201" i="7"/>
  <c r="AE201" i="7"/>
  <c r="R215" i="7"/>
  <c r="AC215" i="7"/>
  <c r="R229" i="7"/>
  <c r="AB229" i="7"/>
  <c r="R250" i="7"/>
  <c r="AB250" i="7"/>
  <c r="Q260" i="7"/>
  <c r="AB260" i="7"/>
  <c r="O270" i="7"/>
  <c r="Z270" i="7"/>
  <c r="N284" i="7"/>
  <c r="X284" i="7"/>
  <c r="AI284" i="7"/>
  <c r="O298" i="7"/>
  <c r="Y298" i="7"/>
  <c r="AJ298" i="7"/>
  <c r="W39" i="7"/>
  <c r="AH39" i="7"/>
  <c r="W53" i="7"/>
  <c r="AH53" i="7"/>
  <c r="V67" i="7"/>
  <c r="AG67" i="7"/>
  <c r="T202" i="7"/>
  <c r="AE202" i="7"/>
  <c r="T216" i="7"/>
  <c r="AE216" i="7"/>
  <c r="R230" i="7"/>
  <c r="AC230" i="7"/>
  <c r="R251" i="7"/>
  <c r="AB251" i="7"/>
  <c r="R261" i="7"/>
  <c r="AB261" i="7"/>
  <c r="Q271" i="7"/>
  <c r="AB271" i="7"/>
  <c r="O285" i="7"/>
  <c r="Z285" i="7"/>
  <c r="N299" i="7"/>
  <c r="X299" i="7"/>
  <c r="AI299" i="7"/>
  <c r="O313" i="7"/>
  <c r="Y313" i="7"/>
  <c r="AJ313" i="7"/>
  <c r="W54" i="7"/>
  <c r="AH54" i="7"/>
  <c r="W68" i="7"/>
  <c r="AH68" i="7"/>
  <c r="V169" i="7"/>
  <c r="AG169" i="7"/>
  <c r="T217" i="7"/>
  <c r="AE217" i="7"/>
  <c r="T231" i="7"/>
  <c r="AE231" i="7"/>
  <c r="R252" i="7"/>
  <c r="AC252" i="7"/>
  <c r="T262" i="7"/>
  <c r="AH262" i="7"/>
  <c r="AD314" i="7"/>
  <c r="V314" i="7"/>
  <c r="N314" i="7"/>
  <c r="AC314" i="7"/>
  <c r="U314" i="7"/>
  <c r="M314" i="7"/>
  <c r="AJ314" i="7"/>
  <c r="AB314" i="7"/>
  <c r="T314" i="7"/>
  <c r="AG314" i="7"/>
  <c r="Y314" i="7"/>
  <c r="Q314" i="7"/>
  <c r="Z314" i="7"/>
  <c r="Y328" i="7"/>
  <c r="T342" i="7"/>
  <c r="AJ342" i="7"/>
  <c r="W41" i="7"/>
  <c r="Z189" i="7"/>
  <c r="AG204" i="7"/>
  <c r="Y204" i="7"/>
  <c r="Q204" i="7"/>
  <c r="AE204" i="7"/>
  <c r="W204" i="7"/>
  <c r="O204" i="7"/>
  <c r="AD204" i="7"/>
  <c r="V204" i="7"/>
  <c r="N204" i="7"/>
  <c r="AC204" i="7"/>
  <c r="U204" i="7"/>
  <c r="M204" i="7"/>
  <c r="AH204" i="7"/>
  <c r="Z204" i="7"/>
  <c r="R204" i="7"/>
  <c r="AF204" i="7"/>
  <c r="AA315" i="7"/>
  <c r="AH329" i="7"/>
  <c r="Z329" i="7"/>
  <c r="R329" i="7"/>
  <c r="AG329" i="7"/>
  <c r="Y329" i="7"/>
  <c r="Q329" i="7"/>
  <c r="AF329" i="7"/>
  <c r="X329" i="7"/>
  <c r="P329" i="7"/>
  <c r="AE329" i="7"/>
  <c r="W329" i="7"/>
  <c r="O329" i="7"/>
  <c r="AD329" i="7"/>
  <c r="V329" i="7"/>
  <c r="N329" i="7"/>
  <c r="S163" i="7"/>
  <c r="AA163" i="7"/>
  <c r="T164" i="7"/>
  <c r="AB164" i="7"/>
  <c r="M36" i="7"/>
  <c r="U36" i="7"/>
  <c r="N50" i="7"/>
  <c r="V50" i="7"/>
  <c r="S213" i="7"/>
  <c r="AA213" i="7"/>
  <c r="T227" i="7"/>
  <c r="AB227" i="7"/>
  <c r="M248" i="7"/>
  <c r="U248" i="7"/>
  <c r="N258" i="7"/>
  <c r="V258" i="7"/>
  <c r="S324" i="7"/>
  <c r="AA324" i="7"/>
  <c r="T37" i="7"/>
  <c r="AB37" i="7"/>
  <c r="M51" i="7"/>
  <c r="U51" i="7"/>
  <c r="N65" i="7"/>
  <c r="V65" i="7"/>
  <c r="O166" i="7"/>
  <c r="X166" i="7"/>
  <c r="AG166" i="7"/>
  <c r="AI185" i="7"/>
  <c r="S214" i="7"/>
  <c r="S228" i="7"/>
  <c r="J249" i="7"/>
  <c r="S249" i="7"/>
  <c r="Q259" i="7"/>
  <c r="O269" i="7"/>
  <c r="Z269" i="7"/>
  <c r="P283" i="7"/>
  <c r="AA283" i="7"/>
  <c r="N325" i="7"/>
  <c r="Y325" i="7"/>
  <c r="AI325" i="7"/>
  <c r="M38" i="7"/>
  <c r="X38" i="7"/>
  <c r="AI38" i="7"/>
  <c r="M52" i="7"/>
  <c r="X52" i="7"/>
  <c r="AI52" i="7"/>
  <c r="V66" i="7"/>
  <c r="AJ167" i="7"/>
  <c r="AB167" i="7"/>
  <c r="T167" i="7"/>
  <c r="AG167" i="7"/>
  <c r="Y167" i="7"/>
  <c r="Q167" i="7"/>
  <c r="U167" i="7"/>
  <c r="AE167" i="7"/>
  <c r="AC186" i="7"/>
  <c r="U186" i="7"/>
  <c r="M186" i="7"/>
  <c r="AH186" i="7"/>
  <c r="Z186" i="7"/>
  <c r="R186" i="7"/>
  <c r="V186" i="7"/>
  <c r="AF186" i="7"/>
  <c r="AI201" i="7"/>
  <c r="U201" i="7"/>
  <c r="S215" i="7"/>
  <c r="S229" i="7"/>
  <c r="S250" i="7"/>
  <c r="J260" i="7"/>
  <c r="S260" i="7"/>
  <c r="Q270" i="7"/>
  <c r="O284" i="7"/>
  <c r="Z284" i="7"/>
  <c r="P298" i="7"/>
  <c r="AA298" i="7"/>
  <c r="N39" i="7"/>
  <c r="Y39" i="7"/>
  <c r="AI39" i="7"/>
  <c r="M53" i="7"/>
  <c r="X53" i="7"/>
  <c r="AI53" i="7"/>
  <c r="M67" i="7"/>
  <c r="X67" i="7"/>
  <c r="AI67" i="7"/>
  <c r="V168" i="7"/>
  <c r="AJ187" i="7"/>
  <c r="AB187" i="7"/>
  <c r="T187" i="7"/>
  <c r="AG187" i="7"/>
  <c r="Y187" i="7"/>
  <c r="Q187" i="7"/>
  <c r="U187" i="7"/>
  <c r="AE187" i="7"/>
  <c r="AC202" i="7"/>
  <c r="U202" i="7"/>
  <c r="M202" i="7"/>
  <c r="AH202" i="7"/>
  <c r="Z202" i="7"/>
  <c r="R202" i="7"/>
  <c r="V202" i="7"/>
  <c r="AF202" i="7"/>
  <c r="AD216" i="7"/>
  <c r="U216" i="7"/>
  <c r="AF216" i="7"/>
  <c r="S230" i="7"/>
  <c r="S251" i="7"/>
  <c r="S261" i="7"/>
  <c r="J271" i="7"/>
  <c r="S271" i="7"/>
  <c r="Q285" i="7"/>
  <c r="O299" i="7"/>
  <c r="Z299" i="7"/>
  <c r="P313" i="7"/>
  <c r="AA313" i="7"/>
  <c r="N54" i="7"/>
  <c r="Y54" i="7"/>
  <c r="AI54" i="7"/>
  <c r="M68" i="7"/>
  <c r="X68" i="7"/>
  <c r="AI68" i="7"/>
  <c r="M169" i="7"/>
  <c r="X169" i="7"/>
  <c r="AI169" i="7"/>
  <c r="V188" i="7"/>
  <c r="AJ203" i="7"/>
  <c r="AB203" i="7"/>
  <c r="T203" i="7"/>
  <c r="AG203" i="7"/>
  <c r="Y203" i="7"/>
  <c r="Q203" i="7"/>
  <c r="U203" i="7"/>
  <c r="AE203" i="7"/>
  <c r="AC217" i="7"/>
  <c r="U217" i="7"/>
  <c r="M217" i="7"/>
  <c r="AH217" i="7"/>
  <c r="Z217" i="7"/>
  <c r="R217" i="7"/>
  <c r="V217" i="7"/>
  <c r="AF217" i="7"/>
  <c r="AI231" i="7"/>
  <c r="U231" i="7"/>
  <c r="S252" i="7"/>
  <c r="V262" i="7"/>
  <c r="O272" i="7"/>
  <c r="AA314" i="7"/>
  <c r="AE328" i="7"/>
  <c r="W328" i="7"/>
  <c r="O328" i="7"/>
  <c r="AD328" i="7"/>
  <c r="V328" i="7"/>
  <c r="N328" i="7"/>
  <c r="AC328" i="7"/>
  <c r="U328" i="7"/>
  <c r="M328" i="7"/>
  <c r="AH328" i="7"/>
  <c r="Z328" i="7"/>
  <c r="R328" i="7"/>
  <c r="AA328" i="7"/>
  <c r="U342" i="7"/>
  <c r="AH41" i="7"/>
  <c r="Z41" i="7"/>
  <c r="R41" i="7"/>
  <c r="AG41" i="7"/>
  <c r="Y41" i="7"/>
  <c r="Q41" i="7"/>
  <c r="AF41" i="7"/>
  <c r="X41" i="7"/>
  <c r="P41" i="7"/>
  <c r="AC41" i="7"/>
  <c r="U41" i="7"/>
  <c r="M41" i="7"/>
  <c r="AA41" i="7"/>
  <c r="AI204" i="7"/>
  <c r="AF301" i="7"/>
  <c r="X301" i="7"/>
  <c r="P301" i="7"/>
  <c r="AE301" i="7"/>
  <c r="W301" i="7"/>
  <c r="O301" i="7"/>
  <c r="AD301" i="7"/>
  <c r="V301" i="7"/>
  <c r="N301" i="7"/>
  <c r="AC301" i="7"/>
  <c r="U301" i="7"/>
  <c r="M301" i="7"/>
  <c r="AJ301" i="7"/>
  <c r="AB301" i="7"/>
  <c r="T301" i="7"/>
  <c r="AG301" i="7"/>
  <c r="Y301" i="7"/>
  <c r="Q301" i="7"/>
  <c r="AB315" i="7"/>
  <c r="AF70" i="7"/>
  <c r="X70" i="7"/>
  <c r="P70" i="7"/>
  <c r="AC70" i="7"/>
  <c r="U70" i="7"/>
  <c r="M70" i="7"/>
  <c r="AD70" i="7"/>
  <c r="S70" i="7"/>
  <c r="AB70" i="7"/>
  <c r="R70" i="7"/>
  <c r="AA70" i="7"/>
  <c r="Q70" i="7"/>
  <c r="AJ70" i="7"/>
  <c r="Z70" i="7"/>
  <c r="O70" i="7"/>
  <c r="AI70" i="7"/>
  <c r="Y70" i="7"/>
  <c r="N70" i="7"/>
  <c r="AE70" i="7"/>
  <c r="T70" i="7"/>
  <c r="W186" i="7"/>
  <c r="AD201" i="7"/>
  <c r="V201" i="7"/>
  <c r="N201" i="7"/>
  <c r="W201" i="7"/>
  <c r="AG201" i="7"/>
  <c r="AE215" i="7"/>
  <c r="W215" i="7"/>
  <c r="O215" i="7"/>
  <c r="AJ215" i="7"/>
  <c r="AB215" i="7"/>
  <c r="T215" i="7"/>
  <c r="U215" i="7"/>
  <c r="AF215" i="7"/>
  <c r="W202" i="7"/>
  <c r="W216" i="7"/>
  <c r="AE230" i="7"/>
  <c r="W230" i="7"/>
  <c r="O230" i="7"/>
  <c r="AJ230" i="7"/>
  <c r="AB230" i="7"/>
  <c r="T230" i="7"/>
  <c r="U230" i="7"/>
  <c r="AF230" i="7"/>
  <c r="W217" i="7"/>
  <c r="AD231" i="7"/>
  <c r="V231" i="7"/>
  <c r="N231" i="7"/>
  <c r="W231" i="7"/>
  <c r="AG231" i="7"/>
  <c r="AF252" i="7"/>
  <c r="AE252" i="7"/>
  <c r="W252" i="7"/>
  <c r="O252" i="7"/>
  <c r="AJ252" i="7"/>
  <c r="AB252" i="7"/>
  <c r="T252" i="7"/>
  <c r="U252" i="7"/>
  <c r="AG252" i="7"/>
  <c r="AG262" i="7"/>
  <c r="Y262" i="7"/>
  <c r="Q262" i="7"/>
  <c r="AF262" i="7"/>
  <c r="X262" i="7"/>
  <c r="P262" i="7"/>
  <c r="AC262" i="7"/>
  <c r="U262" i="7"/>
  <c r="M262" i="7"/>
  <c r="W262" i="7"/>
  <c r="AJ262" i="7"/>
  <c r="AF189" i="7"/>
  <c r="X189" i="7"/>
  <c r="P189" i="7"/>
  <c r="AD189" i="7"/>
  <c r="V189" i="7"/>
  <c r="N189" i="7"/>
  <c r="AC189" i="7"/>
  <c r="U189" i="7"/>
  <c r="M189" i="7"/>
  <c r="AJ189" i="7"/>
  <c r="AB189" i="7"/>
  <c r="T189" i="7"/>
  <c r="AG189" i="7"/>
  <c r="Y189" i="7"/>
  <c r="Q189" i="7"/>
  <c r="AE189" i="7"/>
  <c r="AI315" i="7"/>
  <c r="AG171" i="7"/>
  <c r="Y171" i="7"/>
  <c r="Q171" i="7"/>
  <c r="AD171" i="7"/>
  <c r="V171" i="7"/>
  <c r="N171" i="7"/>
  <c r="AC171" i="7"/>
  <c r="S171" i="7"/>
  <c r="AB171" i="7"/>
  <c r="R171" i="7"/>
  <c r="AA171" i="7"/>
  <c r="P171" i="7"/>
  <c r="AJ171" i="7"/>
  <c r="Z171" i="7"/>
  <c r="O171" i="7"/>
  <c r="AI171" i="7"/>
  <c r="X171" i="7"/>
  <c r="M171" i="7"/>
  <c r="AE171" i="7"/>
  <c r="T171" i="7"/>
  <c r="S185" i="7"/>
  <c r="AA185" i="7"/>
  <c r="P259" i="7"/>
  <c r="X259" i="7"/>
  <c r="AF259" i="7"/>
  <c r="S297" i="7"/>
  <c r="AA297" i="7"/>
  <c r="P66" i="7"/>
  <c r="X66" i="7"/>
  <c r="AF66" i="7"/>
  <c r="S201" i="7"/>
  <c r="AA201" i="7"/>
  <c r="P270" i="7"/>
  <c r="X270" i="7"/>
  <c r="AF270" i="7"/>
  <c r="S312" i="7"/>
  <c r="AA312" i="7"/>
  <c r="P168" i="7"/>
  <c r="X168" i="7"/>
  <c r="AF168" i="7"/>
  <c r="S216" i="7"/>
  <c r="AA216" i="7"/>
  <c r="AI216" i="7"/>
  <c r="P285" i="7"/>
  <c r="X285" i="7"/>
  <c r="AF285" i="7"/>
  <c r="S327" i="7"/>
  <c r="AA327" i="7"/>
  <c r="P188" i="7"/>
  <c r="X188" i="7"/>
  <c r="AF188" i="7"/>
  <c r="S231" i="7"/>
  <c r="AA231" i="7"/>
  <c r="O286" i="7"/>
  <c r="W286" i="7"/>
  <c r="AE286" i="7"/>
  <c r="P300" i="7"/>
  <c r="X300" i="7"/>
  <c r="AF300" i="7"/>
  <c r="S342" i="7"/>
  <c r="AA342" i="7"/>
  <c r="N55" i="7"/>
  <c r="V55" i="7"/>
  <c r="AD55" i="7"/>
  <c r="O69" i="7"/>
  <c r="W69" i="7"/>
  <c r="AE69" i="7"/>
  <c r="P170" i="7"/>
  <c r="X170" i="7"/>
  <c r="AF170" i="7"/>
  <c r="S218" i="7"/>
  <c r="AA218" i="7"/>
  <c r="T232" i="7"/>
  <c r="AB232" i="7"/>
  <c r="AJ232" i="7"/>
  <c r="N263" i="7"/>
  <c r="V263" i="7"/>
  <c r="AD263" i="7"/>
  <c r="O273" i="7"/>
  <c r="W273" i="7"/>
  <c r="AE273" i="7"/>
  <c r="P287" i="7"/>
  <c r="X287" i="7"/>
  <c r="AF287" i="7"/>
  <c r="S329" i="7"/>
  <c r="AA329" i="7"/>
  <c r="V343" i="7"/>
  <c r="AF343" i="7"/>
  <c r="W353" i="7"/>
  <c r="AG353" i="7"/>
  <c r="AD42" i="7"/>
  <c r="V42" i="7"/>
  <c r="N42" i="7"/>
  <c r="W42" i="7"/>
  <c r="AG42" i="7"/>
  <c r="AE56" i="7"/>
  <c r="W56" i="7"/>
  <c r="O56" i="7"/>
  <c r="AJ56" i="7"/>
  <c r="AB56" i="7"/>
  <c r="T56" i="7"/>
  <c r="U56" i="7"/>
  <c r="AF56" i="7"/>
  <c r="R205" i="7"/>
  <c r="AC205" i="7"/>
  <c r="P219" i="7"/>
  <c r="Q233" i="7"/>
  <c r="Q254" i="7"/>
  <c r="AB254" i="7"/>
  <c r="P264" i="7"/>
  <c r="Z264" i="7"/>
  <c r="O274" i="7"/>
  <c r="Z274" i="7"/>
  <c r="AJ274" i="7"/>
  <c r="O288" i="7"/>
  <c r="Z288" i="7"/>
  <c r="AJ288" i="7"/>
  <c r="N302" i="7"/>
  <c r="Y302" i="7"/>
  <c r="AJ302" i="7"/>
  <c r="M316" i="7"/>
  <c r="W316" i="7"/>
  <c r="AH316" i="7"/>
  <c r="V330" i="7"/>
  <c r="AF330" i="7"/>
  <c r="W344" i="7"/>
  <c r="AG344" i="7"/>
  <c r="AD354" i="7"/>
  <c r="V354" i="7"/>
  <c r="N354" i="7"/>
  <c r="W354" i="7"/>
  <c r="AG354" i="7"/>
  <c r="X43" i="7"/>
  <c r="O57" i="7"/>
  <c r="AB57" i="7"/>
  <c r="S71" i="7"/>
  <c r="Y172" i="7"/>
  <c r="Q191" i="7"/>
  <c r="AC191" i="7"/>
  <c r="J220" i="7"/>
  <c r="R234" i="7"/>
  <c r="AH234" i="7"/>
  <c r="M255" i="7"/>
  <c r="AC255" i="7"/>
  <c r="Q289" i="7"/>
  <c r="AG289" i="7"/>
  <c r="J331" i="7"/>
  <c r="R345" i="7"/>
  <c r="AH345" i="7"/>
  <c r="M355" i="7"/>
  <c r="AC355" i="7"/>
  <c r="Q391" i="7"/>
  <c r="AG391" i="7"/>
  <c r="J394" i="7"/>
  <c r="R395" i="7"/>
  <c r="AH395" i="7"/>
  <c r="M396" i="7"/>
  <c r="AC396" i="7"/>
  <c r="Q399" i="7"/>
  <c r="AG399" i="7"/>
  <c r="AI402" i="7"/>
  <c r="P403" i="7"/>
  <c r="AE206" i="7"/>
  <c r="W206" i="7"/>
  <c r="O206" i="7"/>
  <c r="AC206" i="7"/>
  <c r="U206" i="7"/>
  <c r="M206" i="7"/>
  <c r="AJ206" i="7"/>
  <c r="AB206" i="7"/>
  <c r="T206" i="7"/>
  <c r="AG206" i="7"/>
  <c r="Y206" i="7"/>
  <c r="Q206" i="7"/>
  <c r="Z206" i="7"/>
  <c r="AE317" i="7"/>
  <c r="W317" i="7"/>
  <c r="O317" i="7"/>
  <c r="AC317" i="7"/>
  <c r="U317" i="7"/>
  <c r="M317" i="7"/>
  <c r="AJ317" i="7"/>
  <c r="AB317" i="7"/>
  <c r="T317" i="7"/>
  <c r="AG317" i="7"/>
  <c r="Y317" i="7"/>
  <c r="Q317" i="7"/>
  <c r="Z317" i="7"/>
  <c r="AE393" i="7"/>
  <c r="W393" i="7"/>
  <c r="O393" i="7"/>
  <c r="AC393" i="7"/>
  <c r="U393" i="7"/>
  <c r="M393" i="7"/>
  <c r="AJ393" i="7"/>
  <c r="AB393" i="7"/>
  <c r="T393" i="7"/>
  <c r="AG393" i="7"/>
  <c r="Y393" i="7"/>
  <c r="Q393" i="7"/>
  <c r="Z393" i="7"/>
  <c r="AF401" i="7"/>
  <c r="X401" i="7"/>
  <c r="P401" i="7"/>
  <c r="AE401" i="7"/>
  <c r="W401" i="7"/>
  <c r="O401" i="7"/>
  <c r="AC401" i="7"/>
  <c r="U401" i="7"/>
  <c r="M401" i="7"/>
  <c r="AJ401" i="7"/>
  <c r="AB401" i="7"/>
  <c r="T401" i="7"/>
  <c r="AG401" i="7"/>
  <c r="Y401" i="7"/>
  <c r="Q401" i="7"/>
  <c r="AD401" i="7"/>
  <c r="AJ71" i="7"/>
  <c r="AB71" i="7"/>
  <c r="T71" i="7"/>
  <c r="AG71" i="7"/>
  <c r="Y71" i="7"/>
  <c r="Q71" i="7"/>
  <c r="AD71" i="7"/>
  <c r="V71" i="7"/>
  <c r="N71" i="7"/>
  <c r="W71" i="7"/>
  <c r="AI71" i="7"/>
  <c r="AA206" i="7"/>
  <c r="AF220" i="7"/>
  <c r="X220" i="7"/>
  <c r="P220" i="7"/>
  <c r="AD220" i="7"/>
  <c r="V220" i="7"/>
  <c r="N220" i="7"/>
  <c r="AC220" i="7"/>
  <c r="U220" i="7"/>
  <c r="M220" i="7"/>
  <c r="AH220" i="7"/>
  <c r="Z220" i="7"/>
  <c r="R220" i="7"/>
  <c r="AA220" i="7"/>
  <c r="AG265" i="7"/>
  <c r="Y265" i="7"/>
  <c r="Q265" i="7"/>
  <c r="AB265" i="7"/>
  <c r="AJ275" i="7"/>
  <c r="AB275" i="7"/>
  <c r="T275" i="7"/>
  <c r="AH275" i="7"/>
  <c r="Z275" i="7"/>
  <c r="R275" i="7"/>
  <c r="AG275" i="7"/>
  <c r="Y275" i="7"/>
  <c r="Q275" i="7"/>
  <c r="AD275" i="7"/>
  <c r="V275" i="7"/>
  <c r="N275" i="7"/>
  <c r="X275" i="7"/>
  <c r="AA317" i="7"/>
  <c r="AF331" i="7"/>
  <c r="X331" i="7"/>
  <c r="P331" i="7"/>
  <c r="AD331" i="7"/>
  <c r="V331" i="7"/>
  <c r="N331" i="7"/>
  <c r="AC331" i="7"/>
  <c r="U331" i="7"/>
  <c r="M331" i="7"/>
  <c r="AH331" i="7"/>
  <c r="Z331" i="7"/>
  <c r="R331" i="7"/>
  <c r="AA331" i="7"/>
  <c r="AG389" i="7"/>
  <c r="Y389" i="7"/>
  <c r="Q389" i="7"/>
  <c r="AB389" i="7"/>
  <c r="AJ390" i="7"/>
  <c r="AB390" i="7"/>
  <c r="T390" i="7"/>
  <c r="AH390" i="7"/>
  <c r="Z390" i="7"/>
  <c r="R390" i="7"/>
  <c r="AG390" i="7"/>
  <c r="Y390" i="7"/>
  <c r="Q390" i="7"/>
  <c r="AD390" i="7"/>
  <c r="V390" i="7"/>
  <c r="N390" i="7"/>
  <c r="X390" i="7"/>
  <c r="AA393" i="7"/>
  <c r="AF394" i="7"/>
  <c r="X394" i="7"/>
  <c r="P394" i="7"/>
  <c r="AD394" i="7"/>
  <c r="V394" i="7"/>
  <c r="N394" i="7"/>
  <c r="AC394" i="7"/>
  <c r="U394" i="7"/>
  <c r="M394" i="7"/>
  <c r="AH394" i="7"/>
  <c r="Z394" i="7"/>
  <c r="R394" i="7"/>
  <c r="AA394" i="7"/>
  <c r="AG397" i="7"/>
  <c r="Y397" i="7"/>
  <c r="Q397" i="7"/>
  <c r="AB397" i="7"/>
  <c r="AJ398" i="7"/>
  <c r="AB398" i="7"/>
  <c r="T398" i="7"/>
  <c r="AH398" i="7"/>
  <c r="Z398" i="7"/>
  <c r="R398" i="7"/>
  <c r="AG398" i="7"/>
  <c r="Y398" i="7"/>
  <c r="Q398" i="7"/>
  <c r="AD398" i="7"/>
  <c r="V398" i="7"/>
  <c r="N398" i="7"/>
  <c r="X398" i="7"/>
  <c r="AH401" i="7"/>
  <c r="U403" i="7"/>
  <c r="AC406" i="7"/>
  <c r="U406" i="7"/>
  <c r="M406" i="7"/>
  <c r="AJ406" i="7"/>
  <c r="AB406" i="7"/>
  <c r="T406" i="7"/>
  <c r="AH406" i="7"/>
  <c r="Z406" i="7"/>
  <c r="R406" i="7"/>
  <c r="AG406" i="7"/>
  <c r="Y406" i="7"/>
  <c r="Q406" i="7"/>
  <c r="AF406" i="7"/>
  <c r="X406" i="7"/>
  <c r="P406" i="7"/>
  <c r="AD406" i="7"/>
  <c r="V406" i="7"/>
  <c r="N406" i="7"/>
  <c r="S259" i="7"/>
  <c r="AA259" i="7"/>
  <c r="S66" i="7"/>
  <c r="AA66" i="7"/>
  <c r="S270" i="7"/>
  <c r="AA270" i="7"/>
  <c r="S168" i="7"/>
  <c r="AA168" i="7"/>
  <c r="N216" i="7"/>
  <c r="V216" i="7"/>
  <c r="S285" i="7"/>
  <c r="AA285" i="7"/>
  <c r="S188" i="7"/>
  <c r="AA188" i="7"/>
  <c r="R286" i="7"/>
  <c r="Z286" i="7"/>
  <c r="AH286" i="7"/>
  <c r="S300" i="7"/>
  <c r="AA300" i="7"/>
  <c r="Q55" i="7"/>
  <c r="Y55" i="7"/>
  <c r="AG55" i="7"/>
  <c r="R69" i="7"/>
  <c r="Z69" i="7"/>
  <c r="AH69" i="7"/>
  <c r="S170" i="7"/>
  <c r="AA170" i="7"/>
  <c r="O232" i="7"/>
  <c r="W232" i="7"/>
  <c r="AE232" i="7"/>
  <c r="Q263" i="7"/>
  <c r="Y263" i="7"/>
  <c r="AG263" i="7"/>
  <c r="R273" i="7"/>
  <c r="Z273" i="7"/>
  <c r="AH273" i="7"/>
  <c r="S287" i="7"/>
  <c r="AA287" i="7"/>
  <c r="O343" i="7"/>
  <c r="Z343" i="7"/>
  <c r="P353" i="7"/>
  <c r="AA353" i="7"/>
  <c r="V205" i="7"/>
  <c r="AJ219" i="7"/>
  <c r="AB219" i="7"/>
  <c r="T219" i="7"/>
  <c r="AG219" i="7"/>
  <c r="Y219" i="7"/>
  <c r="Q219" i="7"/>
  <c r="U219" i="7"/>
  <c r="AE219" i="7"/>
  <c r="AC233" i="7"/>
  <c r="U233" i="7"/>
  <c r="M233" i="7"/>
  <c r="AH233" i="7"/>
  <c r="Z233" i="7"/>
  <c r="R233" i="7"/>
  <c r="V233" i="7"/>
  <c r="AF233" i="7"/>
  <c r="AI254" i="7"/>
  <c r="U254" i="7"/>
  <c r="S264" i="7"/>
  <c r="S274" i="7"/>
  <c r="S288" i="7"/>
  <c r="J302" i="7"/>
  <c r="S302" i="7"/>
  <c r="Q316" i="7"/>
  <c r="AB316" i="7"/>
  <c r="O330" i="7"/>
  <c r="Z330" i="7"/>
  <c r="P344" i="7"/>
  <c r="AA344" i="7"/>
  <c r="P43" i="7"/>
  <c r="AC43" i="7"/>
  <c r="T57" i="7"/>
  <c r="AG57" i="7"/>
  <c r="X71" i="7"/>
  <c r="Q172" i="7"/>
  <c r="AD172" i="7"/>
  <c r="U191" i="7"/>
  <c r="N206" i="7"/>
  <c r="AD206" i="7"/>
  <c r="AB220" i="7"/>
  <c r="S255" i="7"/>
  <c r="AI255" i="7"/>
  <c r="N265" i="7"/>
  <c r="AD265" i="7"/>
  <c r="AA275" i="7"/>
  <c r="X289" i="7"/>
  <c r="N317" i="7"/>
  <c r="AD317" i="7"/>
  <c r="AB331" i="7"/>
  <c r="S355" i="7"/>
  <c r="AI355" i="7"/>
  <c r="N389" i="7"/>
  <c r="AD389" i="7"/>
  <c r="AA390" i="7"/>
  <c r="X391" i="7"/>
  <c r="N393" i="7"/>
  <c r="AD393" i="7"/>
  <c r="AB394" i="7"/>
  <c r="S396" i="7"/>
  <c r="N397" i="7"/>
  <c r="AD397" i="7"/>
  <c r="AA398" i="7"/>
  <c r="X399" i="7"/>
  <c r="N401" i="7"/>
  <c r="AI401" i="7"/>
  <c r="T402" i="7"/>
  <c r="X403" i="7"/>
  <c r="S286" i="7"/>
  <c r="AA286" i="7"/>
  <c r="T300" i="7"/>
  <c r="AB300" i="7"/>
  <c r="R55" i="7"/>
  <c r="Z55" i="7"/>
  <c r="AH55" i="7"/>
  <c r="S69" i="7"/>
  <c r="AA69" i="7"/>
  <c r="T170" i="7"/>
  <c r="AB170" i="7"/>
  <c r="P232" i="7"/>
  <c r="X232" i="7"/>
  <c r="AF232" i="7"/>
  <c r="R263" i="7"/>
  <c r="Z263" i="7"/>
  <c r="AH263" i="7"/>
  <c r="S273" i="7"/>
  <c r="AA273" i="7"/>
  <c r="T287" i="7"/>
  <c r="AB287" i="7"/>
  <c r="P343" i="7"/>
  <c r="AA343" i="7"/>
  <c r="Q353" i="7"/>
  <c r="AB353" i="7"/>
  <c r="W233" i="7"/>
  <c r="AG233" i="7"/>
  <c r="AD254" i="7"/>
  <c r="V254" i="7"/>
  <c r="N254" i="7"/>
  <c r="W254" i="7"/>
  <c r="AG254" i="7"/>
  <c r="AE264" i="7"/>
  <c r="W264" i="7"/>
  <c r="O264" i="7"/>
  <c r="AJ264" i="7"/>
  <c r="AB264" i="7"/>
  <c r="T264" i="7"/>
  <c r="U264" i="7"/>
  <c r="AF264" i="7"/>
  <c r="T274" i="7"/>
  <c r="AE274" i="7"/>
  <c r="T288" i="7"/>
  <c r="AE288" i="7"/>
  <c r="T302" i="7"/>
  <c r="AD302" i="7"/>
  <c r="R316" i="7"/>
  <c r="AC316" i="7"/>
  <c r="P330" i="7"/>
  <c r="AA330" i="7"/>
  <c r="Q344" i="7"/>
  <c r="AB344" i="7"/>
  <c r="Q43" i="7"/>
  <c r="AD43" i="7"/>
  <c r="V57" i="7"/>
  <c r="AH57" i="7"/>
  <c r="M71" i="7"/>
  <c r="Z71" i="7"/>
  <c r="S172" i="7"/>
  <c r="AF172" i="7"/>
  <c r="P206" i="7"/>
  <c r="AF206" i="7"/>
  <c r="O220" i="7"/>
  <c r="AE220" i="7"/>
  <c r="U255" i="7"/>
  <c r="O265" i="7"/>
  <c r="AE265" i="7"/>
  <c r="M275" i="7"/>
  <c r="AC275" i="7"/>
  <c r="P317" i="7"/>
  <c r="AF317" i="7"/>
  <c r="O331" i="7"/>
  <c r="AE331" i="7"/>
  <c r="U355" i="7"/>
  <c r="O389" i="7"/>
  <c r="AE389" i="7"/>
  <c r="M390" i="7"/>
  <c r="AC390" i="7"/>
  <c r="P393" i="7"/>
  <c r="AF393" i="7"/>
  <c r="O394" i="7"/>
  <c r="AE394" i="7"/>
  <c r="O397" i="7"/>
  <c r="AE397" i="7"/>
  <c r="M398" i="7"/>
  <c r="AC398" i="7"/>
  <c r="R401" i="7"/>
  <c r="W402" i="7"/>
  <c r="AB403" i="7"/>
  <c r="O406" i="7"/>
  <c r="T286" i="7"/>
  <c r="AB286" i="7"/>
  <c r="S55" i="7"/>
  <c r="AA55" i="7"/>
  <c r="T69" i="7"/>
  <c r="AB69" i="7"/>
  <c r="Q232" i="7"/>
  <c r="Y232" i="7"/>
  <c r="AG232" i="7"/>
  <c r="S263" i="7"/>
  <c r="AA263" i="7"/>
  <c r="T273" i="7"/>
  <c r="AB273" i="7"/>
  <c r="R343" i="7"/>
  <c r="J353" i="7"/>
  <c r="S353" i="7"/>
  <c r="N233" i="7"/>
  <c r="X233" i="7"/>
  <c r="M254" i="7"/>
  <c r="X254" i="7"/>
  <c r="AH254" i="7"/>
  <c r="V264" i="7"/>
  <c r="AG264" i="7"/>
  <c r="AF274" i="7"/>
  <c r="X274" i="7"/>
  <c r="P274" i="7"/>
  <c r="AC274" i="7"/>
  <c r="U274" i="7"/>
  <c r="M274" i="7"/>
  <c r="V274" i="7"/>
  <c r="AG274" i="7"/>
  <c r="AG288" i="7"/>
  <c r="Y288" i="7"/>
  <c r="Q288" i="7"/>
  <c r="AD288" i="7"/>
  <c r="V288" i="7"/>
  <c r="N288" i="7"/>
  <c r="U288" i="7"/>
  <c r="AF288" i="7"/>
  <c r="AH302" i="7"/>
  <c r="Z302" i="7"/>
  <c r="R302" i="7"/>
  <c r="AE302" i="7"/>
  <c r="W302" i="7"/>
  <c r="O302" i="7"/>
  <c r="U302" i="7"/>
  <c r="AF302" i="7"/>
  <c r="T316" i="7"/>
  <c r="AD316" i="7"/>
  <c r="R330" i="7"/>
  <c r="J344" i="7"/>
  <c r="S344" i="7"/>
  <c r="J43" i="7"/>
  <c r="S43" i="7"/>
  <c r="AI57" i="7"/>
  <c r="W57" i="7"/>
  <c r="AJ57" i="7"/>
  <c r="O71" i="7"/>
  <c r="AA71" i="7"/>
  <c r="J172" i="7"/>
  <c r="T172" i="7"/>
  <c r="AD191" i="7"/>
  <c r="V191" i="7"/>
  <c r="N191" i="7"/>
  <c r="AJ191" i="7"/>
  <c r="Y191" i="7"/>
  <c r="R206" i="7"/>
  <c r="AH206" i="7"/>
  <c r="Q220" i="7"/>
  <c r="AG220" i="7"/>
  <c r="AG234" i="7"/>
  <c r="Y234" i="7"/>
  <c r="Q234" i="7"/>
  <c r="AE234" i="7"/>
  <c r="W234" i="7"/>
  <c r="O234" i="7"/>
  <c r="AD234" i="7"/>
  <c r="V234" i="7"/>
  <c r="N234" i="7"/>
  <c r="AB234" i="7"/>
  <c r="R265" i="7"/>
  <c r="AH265" i="7"/>
  <c r="O275" i="7"/>
  <c r="AE275" i="7"/>
  <c r="R317" i="7"/>
  <c r="AH317" i="7"/>
  <c r="Q331" i="7"/>
  <c r="AG331" i="7"/>
  <c r="AG345" i="7"/>
  <c r="Y345" i="7"/>
  <c r="Q345" i="7"/>
  <c r="AE345" i="7"/>
  <c r="W345" i="7"/>
  <c r="O345" i="7"/>
  <c r="V345" i="7"/>
  <c r="N345" i="7"/>
  <c r="AB345" i="7"/>
  <c r="R389" i="7"/>
  <c r="AH389" i="7"/>
  <c r="O390" i="7"/>
  <c r="AE390" i="7"/>
  <c r="AB391" i="7"/>
  <c r="R393" i="7"/>
  <c r="AH393" i="7"/>
  <c r="Q394" i="7"/>
  <c r="AG394" i="7"/>
  <c r="AG395" i="7"/>
  <c r="Y395" i="7"/>
  <c r="Q395" i="7"/>
  <c r="AE395" i="7"/>
  <c r="W395" i="7"/>
  <c r="O395" i="7"/>
  <c r="AD395" i="7"/>
  <c r="V395" i="7"/>
  <c r="N395" i="7"/>
  <c r="AB395" i="7"/>
  <c r="R397" i="7"/>
  <c r="AH397" i="7"/>
  <c r="O398" i="7"/>
  <c r="AE398" i="7"/>
  <c r="AB399" i="7"/>
  <c r="S401" i="7"/>
  <c r="AA402" i="7"/>
  <c r="AI403" i="7"/>
  <c r="S406" i="7"/>
  <c r="AC407" i="7"/>
  <c r="W274" i="7"/>
  <c r="AH274" i="7"/>
  <c r="W288" i="7"/>
  <c r="AH288" i="7"/>
  <c r="V302" i="7"/>
  <c r="AG302" i="7"/>
  <c r="Y57" i="7"/>
  <c r="P71" i="7"/>
  <c r="AC71" i="7"/>
  <c r="S206" i="7"/>
  <c r="AI206" i="7"/>
  <c r="S220" i="7"/>
  <c r="AI220" i="7"/>
  <c r="AH255" i="7"/>
  <c r="Z255" i="7"/>
  <c r="R255" i="7"/>
  <c r="AF255" i="7"/>
  <c r="X255" i="7"/>
  <c r="P255" i="7"/>
  <c r="AE255" i="7"/>
  <c r="W255" i="7"/>
  <c r="O255" i="7"/>
  <c r="AJ255" i="7"/>
  <c r="AB255" i="7"/>
  <c r="T255" i="7"/>
  <c r="Y255" i="7"/>
  <c r="T265" i="7"/>
  <c r="AJ265" i="7"/>
  <c r="P275" i="7"/>
  <c r="AF275" i="7"/>
  <c r="S317" i="7"/>
  <c r="AI317" i="7"/>
  <c r="S331" i="7"/>
  <c r="AI331" i="7"/>
  <c r="AH355" i="7"/>
  <c r="Z355" i="7"/>
  <c r="R355" i="7"/>
  <c r="AF355" i="7"/>
  <c r="X355" i="7"/>
  <c r="P355" i="7"/>
  <c r="AE355" i="7"/>
  <c r="W355" i="7"/>
  <c r="O355" i="7"/>
  <c r="AJ355" i="7"/>
  <c r="AB355" i="7"/>
  <c r="T355" i="7"/>
  <c r="Y355" i="7"/>
  <c r="T389" i="7"/>
  <c r="AJ389" i="7"/>
  <c r="P390" i="7"/>
  <c r="AF390" i="7"/>
  <c r="S393" i="7"/>
  <c r="AI393" i="7"/>
  <c r="S394" i="7"/>
  <c r="AI394" i="7"/>
  <c r="M395" i="7"/>
  <c r="AC395" i="7"/>
  <c r="AH396" i="7"/>
  <c r="Z396" i="7"/>
  <c r="R396" i="7"/>
  <c r="AF396" i="7"/>
  <c r="X396" i="7"/>
  <c r="P396" i="7"/>
  <c r="AE396" i="7"/>
  <c r="W396" i="7"/>
  <c r="O396" i="7"/>
  <c r="AJ396" i="7"/>
  <c r="AB396" i="7"/>
  <c r="T396" i="7"/>
  <c r="Y396" i="7"/>
  <c r="T397" i="7"/>
  <c r="AJ397" i="7"/>
  <c r="P398" i="7"/>
  <c r="AF398" i="7"/>
  <c r="AD399" i="7"/>
  <c r="V401" i="7"/>
  <c r="AH403" i="7"/>
  <c r="Z403" i="7"/>
  <c r="R403" i="7"/>
  <c r="AG403" i="7"/>
  <c r="Y403" i="7"/>
  <c r="Q403" i="7"/>
  <c r="AE403" i="7"/>
  <c r="W403" i="7"/>
  <c r="O403" i="7"/>
  <c r="AD403" i="7"/>
  <c r="V403" i="7"/>
  <c r="N403" i="7"/>
  <c r="AF403" i="7"/>
  <c r="W406" i="7"/>
  <c r="AD407" i="7"/>
  <c r="V407" i="7"/>
  <c r="N407" i="7"/>
  <c r="AG407" i="7"/>
  <c r="Y407" i="7"/>
  <c r="Q407" i="7"/>
  <c r="AF407" i="7"/>
  <c r="X407" i="7"/>
  <c r="P407" i="7"/>
  <c r="S232" i="7"/>
  <c r="AA232" i="7"/>
  <c r="AJ343" i="7"/>
  <c r="AB343" i="7"/>
  <c r="T343" i="7"/>
  <c r="AG343" i="7"/>
  <c r="Y343" i="7"/>
  <c r="Q343" i="7"/>
  <c r="U343" i="7"/>
  <c r="AE343" i="7"/>
  <c r="AC353" i="7"/>
  <c r="U353" i="7"/>
  <c r="M353" i="7"/>
  <c r="AH353" i="7"/>
  <c r="Z353" i="7"/>
  <c r="R353" i="7"/>
  <c r="V353" i="7"/>
  <c r="AF353" i="7"/>
  <c r="N274" i="7"/>
  <c r="Y274" i="7"/>
  <c r="M288" i="7"/>
  <c r="X288" i="7"/>
  <c r="M302" i="7"/>
  <c r="X302" i="7"/>
  <c r="V316" i="7"/>
  <c r="AJ330" i="7"/>
  <c r="AB330" i="7"/>
  <c r="T330" i="7"/>
  <c r="AG330" i="7"/>
  <c r="Y330" i="7"/>
  <c r="Q330" i="7"/>
  <c r="U330" i="7"/>
  <c r="AE330" i="7"/>
  <c r="AC344" i="7"/>
  <c r="U344" i="7"/>
  <c r="M344" i="7"/>
  <c r="AH344" i="7"/>
  <c r="Z344" i="7"/>
  <c r="R344" i="7"/>
  <c r="V344" i="7"/>
  <c r="AF344" i="7"/>
  <c r="AH43" i="7"/>
  <c r="Z43" i="7"/>
  <c r="R43" i="7"/>
  <c r="AE43" i="7"/>
  <c r="W43" i="7"/>
  <c r="O43" i="7"/>
  <c r="AJ43" i="7"/>
  <c r="AB43" i="7"/>
  <c r="T43" i="7"/>
  <c r="V43" i="7"/>
  <c r="AI43" i="7"/>
  <c r="N57" i="7"/>
  <c r="R71" i="7"/>
  <c r="AE71" i="7"/>
  <c r="AC172" i="7"/>
  <c r="U172" i="7"/>
  <c r="M172" i="7"/>
  <c r="AH172" i="7"/>
  <c r="Z172" i="7"/>
  <c r="R172" i="7"/>
  <c r="AE172" i="7"/>
  <c r="W172" i="7"/>
  <c r="O172" i="7"/>
  <c r="X172" i="7"/>
  <c r="AJ172" i="7"/>
  <c r="V206" i="7"/>
  <c r="T220" i="7"/>
  <c r="AJ220" i="7"/>
  <c r="AA255" i="7"/>
  <c r="V265" i="7"/>
  <c r="S275" i="7"/>
  <c r="AI275" i="7"/>
  <c r="V317" i="7"/>
  <c r="T331" i="7"/>
  <c r="AJ331" i="7"/>
  <c r="P345" i="7"/>
  <c r="AF345" i="7"/>
  <c r="AA355" i="7"/>
  <c r="V389" i="7"/>
  <c r="S390" i="7"/>
  <c r="AI390" i="7"/>
  <c r="V393" i="7"/>
  <c r="T394" i="7"/>
  <c r="AJ394" i="7"/>
  <c r="P395" i="7"/>
  <c r="AF395" i="7"/>
  <c r="V397" i="7"/>
  <c r="S398" i="7"/>
  <c r="AI398" i="7"/>
  <c r="Z401" i="7"/>
  <c r="AG402" i="7"/>
  <c r="Y402" i="7"/>
  <c r="Q402" i="7"/>
  <c r="AF402" i="7"/>
  <c r="X402" i="7"/>
  <c r="P402" i="7"/>
  <c r="AD402" i="7"/>
  <c r="V402" i="7"/>
  <c r="N402" i="7"/>
  <c r="AC402" i="7"/>
  <c r="U402" i="7"/>
  <c r="M402" i="7"/>
  <c r="AH402" i="7"/>
  <c r="Z402" i="7"/>
  <c r="R402" i="7"/>
  <c r="AE402" i="7"/>
  <c r="M403" i="7"/>
  <c r="AJ403" i="7"/>
  <c r="AA406" i="7"/>
  <c r="T407" i="7"/>
  <c r="S42" i="7"/>
  <c r="AA42" i="7"/>
  <c r="P205" i="7"/>
  <c r="X205" i="7"/>
  <c r="AF205" i="7"/>
  <c r="S254" i="7"/>
  <c r="AA254" i="7"/>
  <c r="P316" i="7"/>
  <c r="X316" i="7"/>
  <c r="AF316" i="7"/>
  <c r="S354" i="7"/>
  <c r="AA354" i="7"/>
  <c r="M57" i="7"/>
  <c r="U57" i="7"/>
  <c r="AC57" i="7"/>
  <c r="P191" i="7"/>
  <c r="X191" i="7"/>
  <c r="AF191" i="7"/>
  <c r="S234" i="7"/>
  <c r="AA234" i="7"/>
  <c r="M265" i="7"/>
  <c r="U265" i="7"/>
  <c r="AC265" i="7"/>
  <c r="O289" i="7"/>
  <c r="W289" i="7"/>
  <c r="AE289" i="7"/>
  <c r="P303" i="7"/>
  <c r="X303" i="7"/>
  <c r="AF303" i="7"/>
  <c r="S345" i="7"/>
  <c r="AA345" i="7"/>
  <c r="AI345" i="7"/>
  <c r="M389" i="7"/>
  <c r="U389" i="7"/>
  <c r="AC389" i="7"/>
  <c r="O391" i="7"/>
  <c r="W391" i="7"/>
  <c r="AE391" i="7"/>
  <c r="P392" i="7"/>
  <c r="X392" i="7"/>
  <c r="AF392" i="7"/>
  <c r="S395" i="7"/>
  <c r="AA395" i="7"/>
  <c r="M397" i="7"/>
  <c r="U397" i="7"/>
  <c r="AC397" i="7"/>
  <c r="O399" i="7"/>
  <c r="W399" i="7"/>
  <c r="AE399" i="7"/>
  <c r="P400" i="7"/>
  <c r="X400" i="7"/>
  <c r="AF400" i="7"/>
  <c r="S403" i="7"/>
  <c r="AA403" i="7"/>
  <c r="T404" i="7"/>
  <c r="AB404" i="7"/>
  <c r="AJ404" i="7"/>
  <c r="M405" i="7"/>
  <c r="U405" i="7"/>
  <c r="AC405" i="7"/>
  <c r="O407" i="7"/>
  <c r="W407" i="7"/>
  <c r="AE407" i="7"/>
  <c r="P408" i="7"/>
  <c r="X408" i="7"/>
  <c r="AF408" i="7"/>
  <c r="Q409" i="7"/>
  <c r="Y409" i="7"/>
  <c r="AG409" i="7"/>
  <c r="R410" i="7"/>
  <c r="Z410" i="7"/>
  <c r="AH410" i="7"/>
  <c r="S411" i="7"/>
  <c r="AA411" i="7"/>
  <c r="AI411" i="7"/>
  <c r="U412" i="7"/>
  <c r="AD412" i="7"/>
  <c r="P413" i="7"/>
  <c r="Z413" i="7"/>
  <c r="M414" i="7"/>
  <c r="V414" i="7"/>
  <c r="Q415" i="7"/>
  <c r="Z415" i="7"/>
  <c r="AJ415" i="7"/>
  <c r="M416" i="7"/>
  <c r="V416" i="7"/>
  <c r="AE416" i="7"/>
  <c r="S417" i="7"/>
  <c r="S418" i="7"/>
  <c r="J419" i="7"/>
  <c r="S419" i="7"/>
  <c r="Q420" i="7"/>
  <c r="AB420" i="7"/>
  <c r="O421" i="7"/>
  <c r="Z421" i="7"/>
  <c r="S422" i="7"/>
  <c r="AH423" i="7"/>
  <c r="Z423" i="7"/>
  <c r="R423" i="7"/>
  <c r="AD423" i="7"/>
  <c r="V423" i="7"/>
  <c r="N423" i="7"/>
  <c r="X423" i="7"/>
  <c r="R425" i="7"/>
  <c r="AC426" i="7"/>
  <c r="U426" i="7"/>
  <c r="M426" i="7"/>
  <c r="AG426" i="7"/>
  <c r="Y426" i="7"/>
  <c r="Q426" i="7"/>
  <c r="AD426" i="7"/>
  <c r="V426" i="7"/>
  <c r="N426" i="7"/>
  <c r="X426" i="7"/>
  <c r="AJ426" i="7"/>
  <c r="Q427" i="7"/>
  <c r="AC427" i="7"/>
  <c r="T428" i="7"/>
  <c r="AF429" i="7"/>
  <c r="X429" i="7"/>
  <c r="P429" i="7"/>
  <c r="AJ429" i="7"/>
  <c r="AB429" i="7"/>
  <c r="T429" i="7"/>
  <c r="AG429" i="7"/>
  <c r="Y429" i="7"/>
  <c r="Q429" i="7"/>
  <c r="V429" i="7"/>
  <c r="AI429" i="7"/>
  <c r="O430" i="7"/>
  <c r="AB430" i="7"/>
  <c r="W431" i="7"/>
  <c r="W434" i="7"/>
  <c r="AG438" i="7"/>
  <c r="Y438" i="7"/>
  <c r="Q438" i="7"/>
  <c r="AF438" i="7"/>
  <c r="X438" i="7"/>
  <c r="P438" i="7"/>
  <c r="AE438" i="7"/>
  <c r="W438" i="7"/>
  <c r="O438" i="7"/>
  <c r="AD438" i="7"/>
  <c r="V438" i="7"/>
  <c r="N438" i="7"/>
  <c r="AC438" i="7"/>
  <c r="U438" i="7"/>
  <c r="M438" i="7"/>
  <c r="AJ438" i="7"/>
  <c r="AB438" i="7"/>
  <c r="T438" i="7"/>
  <c r="AH438" i="7"/>
  <c r="Z438" i="7"/>
  <c r="R438" i="7"/>
  <c r="AI439" i="7"/>
  <c r="S410" i="7"/>
  <c r="AA410" i="7"/>
  <c r="AI410" i="7"/>
  <c r="T411" i="7"/>
  <c r="AB411" i="7"/>
  <c r="AJ411" i="7"/>
  <c r="T422" i="7"/>
  <c r="AF422" i="7"/>
  <c r="Z426" i="7"/>
  <c r="S427" i="7"/>
  <c r="AF427" i="7"/>
  <c r="P430" i="7"/>
  <c r="AD430" i="7"/>
  <c r="AI431" i="7"/>
  <c r="AJ433" i="7"/>
  <c r="AB433" i="7"/>
  <c r="T433" i="7"/>
  <c r="AH433" i="7"/>
  <c r="Z433" i="7"/>
  <c r="R433" i="7"/>
  <c r="AG433" i="7"/>
  <c r="Y433" i="7"/>
  <c r="Q433" i="7"/>
  <c r="AF433" i="7"/>
  <c r="X433" i="7"/>
  <c r="P433" i="7"/>
  <c r="AE433" i="7"/>
  <c r="W433" i="7"/>
  <c r="O433" i="7"/>
  <c r="AC433" i="7"/>
  <c r="U433" i="7"/>
  <c r="M433" i="7"/>
  <c r="AB434" i="7"/>
  <c r="AH439" i="7"/>
  <c r="Z439" i="7"/>
  <c r="R439" i="7"/>
  <c r="AG439" i="7"/>
  <c r="Y439" i="7"/>
  <c r="Q439" i="7"/>
  <c r="AF439" i="7"/>
  <c r="X439" i="7"/>
  <c r="P439" i="7"/>
  <c r="AE439" i="7"/>
  <c r="W439" i="7"/>
  <c r="O439" i="7"/>
  <c r="AD439" i="7"/>
  <c r="V439" i="7"/>
  <c r="N439" i="7"/>
  <c r="AC439" i="7"/>
  <c r="U439" i="7"/>
  <c r="M439" i="7"/>
  <c r="S409" i="7"/>
  <c r="AA409" i="7"/>
  <c r="AI409" i="7"/>
  <c r="T410" i="7"/>
  <c r="AB410" i="7"/>
  <c r="AJ410" i="7"/>
  <c r="M411" i="7"/>
  <c r="U411" i="7"/>
  <c r="AC411" i="7"/>
  <c r="AF417" i="7"/>
  <c r="X417" i="7"/>
  <c r="P417" i="7"/>
  <c r="AC417" i="7"/>
  <c r="U417" i="7"/>
  <c r="M417" i="7"/>
  <c r="V417" i="7"/>
  <c r="AG417" i="7"/>
  <c r="AG418" i="7"/>
  <c r="Y418" i="7"/>
  <c r="Q418" i="7"/>
  <c r="AD418" i="7"/>
  <c r="V418" i="7"/>
  <c r="N418" i="7"/>
  <c r="U418" i="7"/>
  <c r="AF418" i="7"/>
  <c r="AH419" i="7"/>
  <c r="Z419" i="7"/>
  <c r="R419" i="7"/>
  <c r="AE419" i="7"/>
  <c r="W419" i="7"/>
  <c r="O419" i="7"/>
  <c r="U419" i="7"/>
  <c r="AF419" i="7"/>
  <c r="T427" i="7"/>
  <c r="AG427" i="7"/>
  <c r="S430" i="7"/>
  <c r="AE430" i="7"/>
  <c r="AH431" i="7"/>
  <c r="Z431" i="7"/>
  <c r="R431" i="7"/>
  <c r="AF431" i="7"/>
  <c r="X431" i="7"/>
  <c r="P431" i="7"/>
  <c r="AD431" i="7"/>
  <c r="V431" i="7"/>
  <c r="N431" i="7"/>
  <c r="AB431" i="7"/>
  <c r="AE434" i="7"/>
  <c r="S205" i="7"/>
  <c r="AA205" i="7"/>
  <c r="S316" i="7"/>
  <c r="AA316" i="7"/>
  <c r="P57" i="7"/>
  <c r="X57" i="7"/>
  <c r="AF57" i="7"/>
  <c r="S191" i="7"/>
  <c r="AA191" i="7"/>
  <c r="P265" i="7"/>
  <c r="X265" i="7"/>
  <c r="AF265" i="7"/>
  <c r="R289" i="7"/>
  <c r="Z289" i="7"/>
  <c r="AH289" i="7"/>
  <c r="S303" i="7"/>
  <c r="AA303" i="7"/>
  <c r="P389" i="7"/>
  <c r="X389" i="7"/>
  <c r="AF389" i="7"/>
  <c r="R391" i="7"/>
  <c r="Z391" i="7"/>
  <c r="AH391" i="7"/>
  <c r="S392" i="7"/>
  <c r="AA392" i="7"/>
  <c r="P397" i="7"/>
  <c r="X397" i="7"/>
  <c r="AF397" i="7"/>
  <c r="R399" i="7"/>
  <c r="Z399" i="7"/>
  <c r="AH399" i="7"/>
  <c r="S400" i="7"/>
  <c r="AA400" i="7"/>
  <c r="O404" i="7"/>
  <c r="W404" i="7"/>
  <c r="AE404" i="7"/>
  <c r="P405" i="7"/>
  <c r="X405" i="7"/>
  <c r="AF405" i="7"/>
  <c r="R407" i="7"/>
  <c r="Z407" i="7"/>
  <c r="AH407" i="7"/>
  <c r="S408" i="7"/>
  <c r="AA408" i="7"/>
  <c r="T409" i="7"/>
  <c r="AB409" i="7"/>
  <c r="AJ409" i="7"/>
  <c r="M410" i="7"/>
  <c r="U410" i="7"/>
  <c r="AC410" i="7"/>
  <c r="N411" i="7"/>
  <c r="V411" i="7"/>
  <c r="AD411" i="7"/>
  <c r="O412" i="7"/>
  <c r="Y412" i="7"/>
  <c r="AH412" i="7"/>
  <c r="AG413" i="7"/>
  <c r="Y413" i="7"/>
  <c r="Q413" i="7"/>
  <c r="T413" i="7"/>
  <c r="AC413" i="7"/>
  <c r="P414" i="7"/>
  <c r="Y414" i="7"/>
  <c r="AI414" i="7"/>
  <c r="U415" i="7"/>
  <c r="AD415" i="7"/>
  <c r="P416" i="7"/>
  <c r="Y416" i="7"/>
  <c r="W417" i="7"/>
  <c r="AH417" i="7"/>
  <c r="W418" i="7"/>
  <c r="AH418" i="7"/>
  <c r="V419" i="7"/>
  <c r="AG419" i="7"/>
  <c r="AI420" i="7"/>
  <c r="U420" i="7"/>
  <c r="AE420" i="7"/>
  <c r="S421" i="7"/>
  <c r="AG422" i="7"/>
  <c r="Y422" i="7"/>
  <c r="Q422" i="7"/>
  <c r="AC422" i="7"/>
  <c r="U422" i="7"/>
  <c r="M422" i="7"/>
  <c r="AH422" i="7"/>
  <c r="Z422" i="7"/>
  <c r="R422" i="7"/>
  <c r="W422" i="7"/>
  <c r="AJ422" i="7"/>
  <c r="AJ425" i="7"/>
  <c r="AB425" i="7"/>
  <c r="T425" i="7"/>
  <c r="AF425" i="7"/>
  <c r="X425" i="7"/>
  <c r="P425" i="7"/>
  <c r="AC425" i="7"/>
  <c r="U425" i="7"/>
  <c r="M425" i="7"/>
  <c r="W425" i="7"/>
  <c r="AI425" i="7"/>
  <c r="P426" i="7"/>
  <c r="AB426" i="7"/>
  <c r="U427" i="7"/>
  <c r="AE428" i="7"/>
  <c r="W428" i="7"/>
  <c r="O428" i="7"/>
  <c r="Y428" i="7"/>
  <c r="T430" i="7"/>
  <c r="AF430" i="7"/>
  <c r="M431" i="7"/>
  <c r="AC431" i="7"/>
  <c r="N433" i="7"/>
  <c r="AB439" i="7"/>
  <c r="S289" i="7"/>
  <c r="AA289" i="7"/>
  <c r="AI289" i="7"/>
  <c r="T303" i="7"/>
  <c r="AB303" i="7"/>
  <c r="AJ303" i="7"/>
  <c r="S391" i="7"/>
  <c r="AA391" i="7"/>
  <c r="AI391" i="7"/>
  <c r="T392" i="7"/>
  <c r="AB392" i="7"/>
  <c r="AJ392" i="7"/>
  <c r="S399" i="7"/>
  <c r="AA399" i="7"/>
  <c r="AI399" i="7"/>
  <c r="T400" i="7"/>
  <c r="AB400" i="7"/>
  <c r="AJ400" i="7"/>
  <c r="P404" i="7"/>
  <c r="X404" i="7"/>
  <c r="AF404" i="7"/>
  <c r="Q405" i="7"/>
  <c r="Y405" i="7"/>
  <c r="AG405" i="7"/>
  <c r="S407" i="7"/>
  <c r="AA407" i="7"/>
  <c r="AI407" i="7"/>
  <c r="T408" i="7"/>
  <c r="AB408" i="7"/>
  <c r="AJ408" i="7"/>
  <c r="M409" i="7"/>
  <c r="U409" i="7"/>
  <c r="AC409" i="7"/>
  <c r="N410" i="7"/>
  <c r="V410" i="7"/>
  <c r="AD410" i="7"/>
  <c r="O411" i="7"/>
  <c r="W411" i="7"/>
  <c r="AE411" i="7"/>
  <c r="Q412" i="7"/>
  <c r="Z412" i="7"/>
  <c r="AI412" i="7"/>
  <c r="U413" i="7"/>
  <c r="J414" i="7"/>
  <c r="Q414" i="7"/>
  <c r="AA414" i="7"/>
  <c r="AJ414" i="7"/>
  <c r="M415" i="7"/>
  <c r="V415" i="7"/>
  <c r="AE415" i="7"/>
  <c r="N417" i="7"/>
  <c r="Y417" i="7"/>
  <c r="AI417" i="7"/>
  <c r="M418" i="7"/>
  <c r="X418" i="7"/>
  <c r="AI418" i="7"/>
  <c r="M419" i="7"/>
  <c r="X419" i="7"/>
  <c r="AI419" i="7"/>
  <c r="V420" i="7"/>
  <c r="AG420" i="7"/>
  <c r="AF421" i="7"/>
  <c r="AJ421" i="7"/>
  <c r="AB421" i="7"/>
  <c r="T421" i="7"/>
  <c r="AG421" i="7"/>
  <c r="Y421" i="7"/>
  <c r="Q421" i="7"/>
  <c r="U421" i="7"/>
  <c r="AE421" i="7"/>
  <c r="X422" i="7"/>
  <c r="AD427" i="7"/>
  <c r="V427" i="7"/>
  <c r="N427" i="7"/>
  <c r="AH427" i="7"/>
  <c r="Z427" i="7"/>
  <c r="R427" i="7"/>
  <c r="AE427" i="7"/>
  <c r="W427" i="7"/>
  <c r="O427" i="7"/>
  <c r="X427" i="7"/>
  <c r="AJ427" i="7"/>
  <c r="V430" i="7"/>
  <c r="AC434" i="7"/>
  <c r="AG430" i="7"/>
  <c r="Y430" i="7"/>
  <c r="Q430" i="7"/>
  <c r="AC430" i="7"/>
  <c r="U430" i="7"/>
  <c r="M430" i="7"/>
  <c r="AH430" i="7"/>
  <c r="Z430" i="7"/>
  <c r="R430" i="7"/>
  <c r="W430" i="7"/>
  <c r="AJ430" i="7"/>
  <c r="AH434" i="7"/>
  <c r="Z434" i="7"/>
  <c r="R434" i="7"/>
  <c r="S57" i="7"/>
  <c r="AA57" i="7"/>
  <c r="S265" i="7"/>
  <c r="AA265" i="7"/>
  <c r="M289" i="7"/>
  <c r="U289" i="7"/>
  <c r="N303" i="7"/>
  <c r="V303" i="7"/>
  <c r="S389" i="7"/>
  <c r="AA389" i="7"/>
  <c r="M391" i="7"/>
  <c r="U391" i="7"/>
  <c r="N392" i="7"/>
  <c r="V392" i="7"/>
  <c r="S397" i="7"/>
  <c r="AA397" i="7"/>
  <c r="M399" i="7"/>
  <c r="U399" i="7"/>
  <c r="N400" i="7"/>
  <c r="V400" i="7"/>
  <c r="R404" i="7"/>
  <c r="Z404" i="7"/>
  <c r="AH404" i="7"/>
  <c r="S405" i="7"/>
  <c r="AA405" i="7"/>
  <c r="M407" i="7"/>
  <c r="U407" i="7"/>
  <c r="N408" i="7"/>
  <c r="V408" i="7"/>
  <c r="O409" i="7"/>
  <c r="W409" i="7"/>
  <c r="AE409" i="7"/>
  <c r="P410" i="7"/>
  <c r="X410" i="7"/>
  <c r="AF410" i="7"/>
  <c r="Q411" i="7"/>
  <c r="Y411" i="7"/>
  <c r="S412" i="7"/>
  <c r="N413" i="7"/>
  <c r="W413" i="7"/>
  <c r="AF413" i="7"/>
  <c r="AH414" i="7"/>
  <c r="Z414" i="7"/>
  <c r="R414" i="7"/>
  <c r="T414" i="7"/>
  <c r="AC414" i="7"/>
  <c r="O415" i="7"/>
  <c r="X415" i="7"/>
  <c r="AJ416" i="7"/>
  <c r="AB416" i="7"/>
  <c r="T416" i="7"/>
  <c r="S416" i="7"/>
  <c r="AC416" i="7"/>
  <c r="Q417" i="7"/>
  <c r="AA417" i="7"/>
  <c r="P418" i="7"/>
  <c r="AA418" i="7"/>
  <c r="P419" i="7"/>
  <c r="AA419" i="7"/>
  <c r="N420" i="7"/>
  <c r="Y420" i="7"/>
  <c r="AJ420" i="7"/>
  <c r="M421" i="7"/>
  <c r="W421" i="7"/>
  <c r="AI421" i="7"/>
  <c r="O422" i="7"/>
  <c r="AB422" i="7"/>
  <c r="T426" i="7"/>
  <c r="M427" i="7"/>
  <c r="AA427" i="7"/>
  <c r="X430" i="7"/>
  <c r="T431" i="7"/>
  <c r="AJ431" i="7"/>
  <c r="AA433" i="7"/>
  <c r="O434" i="7"/>
  <c r="S404" i="7"/>
  <c r="AA404" i="7"/>
  <c r="T405" i="7"/>
  <c r="AB405" i="7"/>
  <c r="P409" i="7"/>
  <c r="X409" i="7"/>
  <c r="Q410" i="7"/>
  <c r="Y410" i="7"/>
  <c r="R411" i="7"/>
  <c r="Z411" i="7"/>
  <c r="AF412" i="7"/>
  <c r="X412" i="7"/>
  <c r="P412" i="7"/>
  <c r="T412" i="7"/>
  <c r="AC412" i="7"/>
  <c r="U414" i="7"/>
  <c r="R417" i="7"/>
  <c r="AB417" i="7"/>
  <c r="R418" i="7"/>
  <c r="AB418" i="7"/>
  <c r="Q419" i="7"/>
  <c r="AB419" i="7"/>
  <c r="O420" i="7"/>
  <c r="N421" i="7"/>
  <c r="X421" i="7"/>
  <c r="P422" i="7"/>
  <c r="P427" i="7"/>
  <c r="AB427" i="7"/>
  <c r="N430" i="7"/>
  <c r="AA430" i="7"/>
  <c r="U431" i="7"/>
  <c r="AD433" i="7"/>
  <c r="T434" i="7"/>
  <c r="S415" i="7"/>
  <c r="AA415" i="7"/>
  <c r="P420" i="7"/>
  <c r="X420" i="7"/>
  <c r="AF420" i="7"/>
  <c r="S423" i="7"/>
  <c r="AA423" i="7"/>
  <c r="T424" i="7"/>
  <c r="AB424" i="7"/>
  <c r="AJ424" i="7"/>
  <c r="P428" i="7"/>
  <c r="X428" i="7"/>
  <c r="AF428" i="7"/>
  <c r="S431" i="7"/>
  <c r="AA431" i="7"/>
  <c r="T432" i="7"/>
  <c r="AB432" i="7"/>
  <c r="AJ432" i="7"/>
  <c r="N434" i="7"/>
  <c r="V434" i="7"/>
  <c r="AD434" i="7"/>
  <c r="O435" i="7"/>
  <c r="W435" i="7"/>
  <c r="AE435" i="7"/>
  <c r="P436" i="7"/>
  <c r="X436" i="7"/>
  <c r="AF436" i="7"/>
  <c r="Q437" i="7"/>
  <c r="Y437" i="7"/>
  <c r="AG437" i="7"/>
  <c r="S439" i="7"/>
  <c r="AA439" i="7"/>
  <c r="T440" i="7"/>
  <c r="AB440" i="7"/>
  <c r="AJ440" i="7"/>
  <c r="M441" i="7"/>
  <c r="U441" i="7"/>
  <c r="AC441" i="7"/>
  <c r="N442" i="7"/>
  <c r="V442" i="7"/>
  <c r="AD442" i="7"/>
  <c r="O443" i="7"/>
  <c r="W443" i="7"/>
  <c r="AE443" i="7"/>
  <c r="P444" i="7"/>
  <c r="X444" i="7"/>
  <c r="AF444" i="7"/>
  <c r="Q445" i="7"/>
  <c r="Y445" i="7"/>
  <c r="AG445" i="7"/>
  <c r="R446" i="7"/>
  <c r="Z446" i="7"/>
  <c r="AH446" i="7"/>
  <c r="S447" i="7"/>
  <c r="AA447" i="7"/>
  <c r="T448" i="7"/>
  <c r="AB448" i="7"/>
  <c r="AJ448" i="7"/>
  <c r="M449" i="7"/>
  <c r="U449" i="7"/>
  <c r="AC449" i="7"/>
  <c r="N450" i="7"/>
  <c r="V450" i="7"/>
  <c r="AD450" i="7"/>
  <c r="O451" i="7"/>
  <c r="W451" i="7"/>
  <c r="AE451" i="7"/>
  <c r="Q452" i="7"/>
  <c r="Z452" i="7"/>
  <c r="U453" i="7"/>
  <c r="AD453" i="7"/>
  <c r="J44" i="7"/>
  <c r="Q44" i="7"/>
  <c r="AA44" i="7"/>
  <c r="M58" i="7"/>
  <c r="V58" i="7"/>
  <c r="AE58" i="7"/>
  <c r="Q72" i="7"/>
  <c r="Z72" i="7"/>
  <c r="N173" i="7"/>
  <c r="W173" i="7"/>
  <c r="AF173" i="7"/>
  <c r="S192" i="7"/>
  <c r="N207" i="7"/>
  <c r="X207" i="7"/>
  <c r="AG207" i="7"/>
  <c r="S221" i="7"/>
  <c r="N235" i="7"/>
  <c r="W235" i="7"/>
  <c r="AF235" i="7"/>
  <c r="AH276" i="7"/>
  <c r="Z276" i="7"/>
  <c r="R276" i="7"/>
  <c r="T276" i="7"/>
  <c r="AC276" i="7"/>
  <c r="O290" i="7"/>
  <c r="X290" i="7"/>
  <c r="AG290" i="7"/>
  <c r="AJ304" i="7"/>
  <c r="AB304" i="7"/>
  <c r="T304" i="7"/>
  <c r="S304" i="7"/>
  <c r="AC304" i="7"/>
  <c r="P318" i="7"/>
  <c r="Y318" i="7"/>
  <c r="AH318" i="7"/>
  <c r="U332" i="7"/>
  <c r="AE332" i="7"/>
  <c r="Q346" i="7"/>
  <c r="Q356" i="7"/>
  <c r="AA356" i="7"/>
  <c r="P45" i="7"/>
  <c r="AA45" i="7"/>
  <c r="P59" i="7"/>
  <c r="AA59" i="7"/>
  <c r="N73" i="7"/>
  <c r="Y73" i="7"/>
  <c r="AJ73" i="7"/>
  <c r="M174" i="7"/>
  <c r="W174" i="7"/>
  <c r="AH174" i="7"/>
  <c r="N193" i="7"/>
  <c r="X193" i="7"/>
  <c r="AI193" i="7"/>
  <c r="M208" i="7"/>
  <c r="X208" i="7"/>
  <c r="AH208" i="7"/>
  <c r="V222" i="7"/>
  <c r="AG222" i="7"/>
  <c r="AF236" i="7"/>
  <c r="X236" i="7"/>
  <c r="P236" i="7"/>
  <c r="AC236" i="7"/>
  <c r="U236" i="7"/>
  <c r="M236" i="7"/>
  <c r="V236" i="7"/>
  <c r="AG236" i="7"/>
  <c r="AG277" i="7"/>
  <c r="Y277" i="7"/>
  <c r="Q277" i="7"/>
  <c r="AD277" i="7"/>
  <c r="V277" i="7"/>
  <c r="N277" i="7"/>
  <c r="U277" i="7"/>
  <c r="AF277" i="7"/>
  <c r="AH291" i="7"/>
  <c r="Z291" i="7"/>
  <c r="R291" i="7"/>
  <c r="AE291" i="7"/>
  <c r="W291" i="7"/>
  <c r="O291" i="7"/>
  <c r="U291" i="7"/>
  <c r="AF291" i="7"/>
  <c r="T305" i="7"/>
  <c r="R319" i="7"/>
  <c r="J333" i="7"/>
  <c r="S333" i="7"/>
  <c r="R347" i="7"/>
  <c r="AC347" i="7"/>
  <c r="R46" i="7"/>
  <c r="AH46" i="7"/>
  <c r="M60" i="7"/>
  <c r="AC60" i="7"/>
  <c r="AI74" i="7"/>
  <c r="X74" i="7"/>
  <c r="AE209" i="7"/>
  <c r="W209" i="7"/>
  <c r="O209" i="7"/>
  <c r="AD209" i="7"/>
  <c r="V209" i="7"/>
  <c r="N209" i="7"/>
  <c r="AC209" i="7"/>
  <c r="U209" i="7"/>
  <c r="M209" i="7"/>
  <c r="AJ209" i="7"/>
  <c r="AB209" i="7"/>
  <c r="T209" i="7"/>
  <c r="AI209" i="7"/>
  <c r="AA209" i="7"/>
  <c r="S209" i="7"/>
  <c r="AH209" i="7"/>
  <c r="Z209" i="7"/>
  <c r="R209" i="7"/>
  <c r="AG237" i="7"/>
  <c r="Y237" i="7"/>
  <c r="Q237" i="7"/>
  <c r="AF237" i="7"/>
  <c r="X237" i="7"/>
  <c r="P237" i="7"/>
  <c r="AE237" i="7"/>
  <c r="W237" i="7"/>
  <c r="O237" i="7"/>
  <c r="AD237" i="7"/>
  <c r="V237" i="7"/>
  <c r="N237" i="7"/>
  <c r="AC237" i="7"/>
  <c r="U237" i="7"/>
  <c r="M237" i="7"/>
  <c r="AJ237" i="7"/>
  <c r="AB237" i="7"/>
  <c r="T237" i="7"/>
  <c r="AA278" i="7"/>
  <c r="AE292" i="7"/>
  <c r="W292" i="7"/>
  <c r="O292" i="7"/>
  <c r="T61" i="7"/>
  <c r="S446" i="7"/>
  <c r="AA446" i="7"/>
  <c r="AI446" i="7"/>
  <c r="T447" i="7"/>
  <c r="AB447" i="7"/>
  <c r="AJ447" i="7"/>
  <c r="O173" i="7"/>
  <c r="X173" i="7"/>
  <c r="AG173" i="7"/>
  <c r="AD192" i="7"/>
  <c r="V192" i="7"/>
  <c r="N192" i="7"/>
  <c r="T192" i="7"/>
  <c r="AC192" i="7"/>
  <c r="AF221" i="7"/>
  <c r="X221" i="7"/>
  <c r="P221" i="7"/>
  <c r="T221" i="7"/>
  <c r="AC221" i="7"/>
  <c r="U276" i="7"/>
  <c r="AD276" i="7"/>
  <c r="R45" i="7"/>
  <c r="AB45" i="7"/>
  <c r="Q59" i="7"/>
  <c r="AB59" i="7"/>
  <c r="O73" i="7"/>
  <c r="Z73" i="7"/>
  <c r="N174" i="7"/>
  <c r="X174" i="7"/>
  <c r="AI174" i="7"/>
  <c r="O193" i="7"/>
  <c r="Y193" i="7"/>
  <c r="AJ193" i="7"/>
  <c r="O208" i="7"/>
  <c r="Y208" i="7"/>
  <c r="AJ208" i="7"/>
  <c r="M222" i="7"/>
  <c r="X222" i="7"/>
  <c r="AH222" i="7"/>
  <c r="W236" i="7"/>
  <c r="AH236" i="7"/>
  <c r="W277" i="7"/>
  <c r="AH277" i="7"/>
  <c r="V291" i="7"/>
  <c r="AG291" i="7"/>
  <c r="AB74" i="7"/>
  <c r="AB278" i="7"/>
  <c r="U61" i="7"/>
  <c r="P434" i="7"/>
  <c r="X434" i="7"/>
  <c r="AF434" i="7"/>
  <c r="Q435" i="7"/>
  <c r="Y435" i="7"/>
  <c r="AG435" i="7"/>
  <c r="R436" i="7"/>
  <c r="Z436" i="7"/>
  <c r="AH436" i="7"/>
  <c r="S437" i="7"/>
  <c r="AA437" i="7"/>
  <c r="AI437" i="7"/>
  <c r="O441" i="7"/>
  <c r="W441" i="7"/>
  <c r="AE441" i="7"/>
  <c r="P442" i="7"/>
  <c r="X442" i="7"/>
  <c r="AF442" i="7"/>
  <c r="Q443" i="7"/>
  <c r="Y443" i="7"/>
  <c r="AG443" i="7"/>
  <c r="R444" i="7"/>
  <c r="Z444" i="7"/>
  <c r="AH444" i="7"/>
  <c r="S445" i="7"/>
  <c r="AA445" i="7"/>
  <c r="AI445" i="7"/>
  <c r="T446" i="7"/>
  <c r="AB446" i="7"/>
  <c r="AJ446" i="7"/>
  <c r="M447" i="7"/>
  <c r="U447" i="7"/>
  <c r="AC447" i="7"/>
  <c r="P450" i="7"/>
  <c r="X450" i="7"/>
  <c r="AF450" i="7"/>
  <c r="Q451" i="7"/>
  <c r="Y451" i="7"/>
  <c r="AG451" i="7"/>
  <c r="S452" i="7"/>
  <c r="AB452" i="7"/>
  <c r="N453" i="7"/>
  <c r="W453" i="7"/>
  <c r="AF453" i="7"/>
  <c r="AH44" i="7"/>
  <c r="Z44" i="7"/>
  <c r="R44" i="7"/>
  <c r="T44" i="7"/>
  <c r="AC44" i="7"/>
  <c r="O58" i="7"/>
  <c r="X58" i="7"/>
  <c r="AG58" i="7"/>
  <c r="AJ72" i="7"/>
  <c r="AB72" i="7"/>
  <c r="T72" i="7"/>
  <c r="S72" i="7"/>
  <c r="AC72" i="7"/>
  <c r="P173" i="7"/>
  <c r="Y173" i="7"/>
  <c r="AH173" i="7"/>
  <c r="U192" i="7"/>
  <c r="AE192" i="7"/>
  <c r="Q207" i="7"/>
  <c r="Z207" i="7"/>
  <c r="AI207" i="7"/>
  <c r="U221" i="7"/>
  <c r="AD221" i="7"/>
  <c r="P235" i="7"/>
  <c r="Z235" i="7"/>
  <c r="AI235" i="7"/>
  <c r="M276" i="7"/>
  <c r="V276" i="7"/>
  <c r="AE276" i="7"/>
  <c r="Q290" i="7"/>
  <c r="Z290" i="7"/>
  <c r="AJ290" i="7"/>
  <c r="R318" i="7"/>
  <c r="AA318" i="7"/>
  <c r="AJ318" i="7"/>
  <c r="O332" i="7"/>
  <c r="X332" i="7"/>
  <c r="AG332" i="7"/>
  <c r="S346" i="7"/>
  <c r="AD346" i="7"/>
  <c r="S356" i="7"/>
  <c r="AD356" i="7"/>
  <c r="S45" i="7"/>
  <c r="AC45" i="7"/>
  <c r="S59" i="7"/>
  <c r="AC59" i="7"/>
  <c r="Q73" i="7"/>
  <c r="AB73" i="7"/>
  <c r="O174" i="7"/>
  <c r="Z174" i="7"/>
  <c r="P193" i="7"/>
  <c r="AA193" i="7"/>
  <c r="P208" i="7"/>
  <c r="Z208" i="7"/>
  <c r="N222" i="7"/>
  <c r="Y222" i="7"/>
  <c r="AI222" i="7"/>
  <c r="N236" i="7"/>
  <c r="Y236" i="7"/>
  <c r="AI236" i="7"/>
  <c r="M277" i="7"/>
  <c r="X277" i="7"/>
  <c r="AI277" i="7"/>
  <c r="M291" i="7"/>
  <c r="X291" i="7"/>
  <c r="AI291" i="7"/>
  <c r="AF305" i="7"/>
  <c r="X305" i="7"/>
  <c r="P305" i="7"/>
  <c r="V305" i="7"/>
  <c r="AG305" i="7"/>
  <c r="AJ319" i="7"/>
  <c r="AB319" i="7"/>
  <c r="T319" i="7"/>
  <c r="AG319" i="7"/>
  <c r="Y319" i="7"/>
  <c r="Q319" i="7"/>
  <c r="U319" i="7"/>
  <c r="AE319" i="7"/>
  <c r="AC333" i="7"/>
  <c r="U333" i="7"/>
  <c r="M333" i="7"/>
  <c r="AH333" i="7"/>
  <c r="Z333" i="7"/>
  <c r="R333" i="7"/>
  <c r="V333" i="7"/>
  <c r="AF333" i="7"/>
  <c r="AF357" i="7"/>
  <c r="X357" i="7"/>
  <c r="P357" i="7"/>
  <c r="AE357" i="7"/>
  <c r="W357" i="7"/>
  <c r="O357" i="7"/>
  <c r="AD357" i="7"/>
  <c r="V357" i="7"/>
  <c r="N357" i="7"/>
  <c r="AJ357" i="7"/>
  <c r="AB357" i="7"/>
  <c r="T357" i="7"/>
  <c r="Z357" i="7"/>
  <c r="T46" i="7"/>
  <c r="AJ46" i="7"/>
  <c r="S60" i="7"/>
  <c r="AI60" i="7"/>
  <c r="M74" i="7"/>
  <c r="AC74" i="7"/>
  <c r="AC61" i="7"/>
  <c r="S420" i="7"/>
  <c r="AA420" i="7"/>
  <c r="O424" i="7"/>
  <c r="W424" i="7"/>
  <c r="AE424" i="7"/>
  <c r="S428" i="7"/>
  <c r="AA428" i="7"/>
  <c r="O432" i="7"/>
  <c r="W432" i="7"/>
  <c r="AE432" i="7"/>
  <c r="Q434" i="7"/>
  <c r="Y434" i="7"/>
  <c r="AG434" i="7"/>
  <c r="R435" i="7"/>
  <c r="Z435" i="7"/>
  <c r="AH435" i="7"/>
  <c r="S436" i="7"/>
  <c r="AA436" i="7"/>
  <c r="T437" i="7"/>
  <c r="AB437" i="7"/>
  <c r="AJ437" i="7"/>
  <c r="O440" i="7"/>
  <c r="W440" i="7"/>
  <c r="AE440" i="7"/>
  <c r="P441" i="7"/>
  <c r="X441" i="7"/>
  <c r="AF441" i="7"/>
  <c r="Q442" i="7"/>
  <c r="Y442" i="7"/>
  <c r="AG442" i="7"/>
  <c r="R443" i="7"/>
  <c r="Z443" i="7"/>
  <c r="AH443" i="7"/>
  <c r="S444" i="7"/>
  <c r="AA444" i="7"/>
  <c r="T445" i="7"/>
  <c r="AB445" i="7"/>
  <c r="AJ445" i="7"/>
  <c r="M446" i="7"/>
  <c r="U446" i="7"/>
  <c r="AC446" i="7"/>
  <c r="N447" i="7"/>
  <c r="V447" i="7"/>
  <c r="AD447" i="7"/>
  <c r="O448" i="7"/>
  <c r="W448" i="7"/>
  <c r="AE448" i="7"/>
  <c r="P449" i="7"/>
  <c r="X449" i="7"/>
  <c r="AF449" i="7"/>
  <c r="Q450" i="7"/>
  <c r="Y450" i="7"/>
  <c r="AG450" i="7"/>
  <c r="R451" i="7"/>
  <c r="Z451" i="7"/>
  <c r="AH451" i="7"/>
  <c r="AF452" i="7"/>
  <c r="X452" i="7"/>
  <c r="P452" i="7"/>
  <c r="T452" i="7"/>
  <c r="AC452" i="7"/>
  <c r="O453" i="7"/>
  <c r="X453" i="7"/>
  <c r="U44" i="7"/>
  <c r="AD44" i="7"/>
  <c r="P58" i="7"/>
  <c r="Y58" i="7"/>
  <c r="AH58" i="7"/>
  <c r="U72" i="7"/>
  <c r="AD72" i="7"/>
  <c r="Q173" i="7"/>
  <c r="Z173" i="7"/>
  <c r="AI173" i="7"/>
  <c r="M192" i="7"/>
  <c r="W192" i="7"/>
  <c r="AF192" i="7"/>
  <c r="R207" i="7"/>
  <c r="AA207" i="7"/>
  <c r="M221" i="7"/>
  <c r="V221" i="7"/>
  <c r="AE221" i="7"/>
  <c r="R235" i="7"/>
  <c r="AA235" i="7"/>
  <c r="N276" i="7"/>
  <c r="W276" i="7"/>
  <c r="AF276" i="7"/>
  <c r="R290" i="7"/>
  <c r="AB290" i="7"/>
  <c r="S318" i="7"/>
  <c r="P332" i="7"/>
  <c r="Y332" i="7"/>
  <c r="AE346" i="7"/>
  <c r="W346" i="7"/>
  <c r="O346" i="7"/>
  <c r="AJ346" i="7"/>
  <c r="AB346" i="7"/>
  <c r="T346" i="7"/>
  <c r="U346" i="7"/>
  <c r="AF346" i="7"/>
  <c r="T356" i="7"/>
  <c r="T45" i="7"/>
  <c r="T59" i="7"/>
  <c r="R73" i="7"/>
  <c r="AC73" i="7"/>
  <c r="P174" i="7"/>
  <c r="AA174" i="7"/>
  <c r="Q193" i="7"/>
  <c r="AB193" i="7"/>
  <c r="Q208" i="7"/>
  <c r="AB208" i="7"/>
  <c r="P222" i="7"/>
  <c r="Z222" i="7"/>
  <c r="O236" i="7"/>
  <c r="Z236" i="7"/>
  <c r="AJ236" i="7"/>
  <c r="O277" i="7"/>
  <c r="Z277" i="7"/>
  <c r="AJ277" i="7"/>
  <c r="N291" i="7"/>
  <c r="Y291" i="7"/>
  <c r="AJ291" i="7"/>
  <c r="M305" i="7"/>
  <c r="W305" i="7"/>
  <c r="AH305" i="7"/>
  <c r="V319" i="7"/>
  <c r="AF319" i="7"/>
  <c r="W333" i="7"/>
  <c r="AG333" i="7"/>
  <c r="W347" i="7"/>
  <c r="AA357" i="7"/>
  <c r="V46" i="7"/>
  <c r="T60" i="7"/>
  <c r="AJ60" i="7"/>
  <c r="N74" i="7"/>
  <c r="AD74" i="7"/>
  <c r="AG358" i="7"/>
  <c r="Y358" i="7"/>
  <c r="Q358" i="7"/>
  <c r="AJ358" i="7"/>
  <c r="AA358" i="7"/>
  <c r="R358" i="7"/>
  <c r="AI358" i="7"/>
  <c r="Z358" i="7"/>
  <c r="P358" i="7"/>
  <c r="AH358" i="7"/>
  <c r="X358" i="7"/>
  <c r="O358" i="7"/>
  <c r="AF358" i="7"/>
  <c r="W358" i="7"/>
  <c r="N358" i="7"/>
  <c r="AE358" i="7"/>
  <c r="V358" i="7"/>
  <c r="M358" i="7"/>
  <c r="AD358" i="7"/>
  <c r="U358" i="7"/>
  <c r="S435" i="7"/>
  <c r="AA435" i="7"/>
  <c r="AI435" i="7"/>
  <c r="T436" i="7"/>
  <c r="AB436" i="7"/>
  <c r="AJ436" i="7"/>
  <c r="Q441" i="7"/>
  <c r="Y441" i="7"/>
  <c r="AG441" i="7"/>
  <c r="R442" i="7"/>
  <c r="Z442" i="7"/>
  <c r="AH442" i="7"/>
  <c r="S443" i="7"/>
  <c r="AA443" i="7"/>
  <c r="AI443" i="7"/>
  <c r="T444" i="7"/>
  <c r="AB444" i="7"/>
  <c r="AJ444" i="7"/>
  <c r="N446" i="7"/>
  <c r="V446" i="7"/>
  <c r="AD446" i="7"/>
  <c r="O447" i="7"/>
  <c r="W447" i="7"/>
  <c r="AE447" i="7"/>
  <c r="Q449" i="7"/>
  <c r="Y449" i="7"/>
  <c r="AG449" i="7"/>
  <c r="R450" i="7"/>
  <c r="Z450" i="7"/>
  <c r="AH450" i="7"/>
  <c r="S451" i="7"/>
  <c r="AA451" i="7"/>
  <c r="AI451" i="7"/>
  <c r="U452" i="7"/>
  <c r="AD452" i="7"/>
  <c r="R173" i="7"/>
  <c r="AA173" i="7"/>
  <c r="AJ173" i="7"/>
  <c r="O192" i="7"/>
  <c r="X192" i="7"/>
  <c r="AG192" i="7"/>
  <c r="S207" i="7"/>
  <c r="AB207" i="7"/>
  <c r="N221" i="7"/>
  <c r="W221" i="7"/>
  <c r="AG221" i="7"/>
  <c r="S235" i="7"/>
  <c r="AB235" i="7"/>
  <c r="O276" i="7"/>
  <c r="X276" i="7"/>
  <c r="AG276" i="7"/>
  <c r="AC318" i="7"/>
  <c r="U318" i="7"/>
  <c r="M318" i="7"/>
  <c r="T318" i="7"/>
  <c r="AD318" i="7"/>
  <c r="V346" i="7"/>
  <c r="AG346" i="7"/>
  <c r="AF356" i="7"/>
  <c r="X356" i="7"/>
  <c r="P356" i="7"/>
  <c r="AC356" i="7"/>
  <c r="U356" i="7"/>
  <c r="M356" i="7"/>
  <c r="V356" i="7"/>
  <c r="AG356" i="7"/>
  <c r="AG45" i="7"/>
  <c r="Y45" i="7"/>
  <c r="Q45" i="7"/>
  <c r="AD45" i="7"/>
  <c r="V45" i="7"/>
  <c r="N45" i="7"/>
  <c r="U45" i="7"/>
  <c r="AF45" i="7"/>
  <c r="AH59" i="7"/>
  <c r="Z59" i="7"/>
  <c r="R59" i="7"/>
  <c r="AE59" i="7"/>
  <c r="W59" i="7"/>
  <c r="O59" i="7"/>
  <c r="U59" i="7"/>
  <c r="AF59" i="7"/>
  <c r="T73" i="7"/>
  <c r="AD73" i="7"/>
  <c r="R174" i="7"/>
  <c r="AC174" i="7"/>
  <c r="J193" i="7"/>
  <c r="S193" i="7"/>
  <c r="AD193" i="7"/>
  <c r="R208" i="7"/>
  <c r="AC208" i="7"/>
  <c r="Q222" i="7"/>
  <c r="Q236" i="7"/>
  <c r="P277" i="7"/>
  <c r="AA277" i="7"/>
  <c r="P291" i="7"/>
  <c r="AA291" i="7"/>
  <c r="U60" i="7"/>
  <c r="P74" i="7"/>
  <c r="AF74" i="7"/>
  <c r="AH278" i="7"/>
  <c r="Z278" i="7"/>
  <c r="R278" i="7"/>
  <c r="AG278" i="7"/>
  <c r="Y278" i="7"/>
  <c r="Q278" i="7"/>
  <c r="AF278" i="7"/>
  <c r="X278" i="7"/>
  <c r="P278" i="7"/>
  <c r="AE278" i="7"/>
  <c r="W278" i="7"/>
  <c r="O278" i="7"/>
  <c r="AD278" i="7"/>
  <c r="V278" i="7"/>
  <c r="N278" i="7"/>
  <c r="AC278" i="7"/>
  <c r="U278" i="7"/>
  <c r="M278" i="7"/>
  <c r="S434" i="7"/>
  <c r="AA434" i="7"/>
  <c r="AI434" i="7"/>
  <c r="T435" i="7"/>
  <c r="AB435" i="7"/>
  <c r="AJ435" i="7"/>
  <c r="M436" i="7"/>
  <c r="U436" i="7"/>
  <c r="AC436" i="7"/>
  <c r="R441" i="7"/>
  <c r="Z441" i="7"/>
  <c r="AH441" i="7"/>
  <c r="S442" i="7"/>
  <c r="AA442" i="7"/>
  <c r="AI442" i="7"/>
  <c r="T443" i="7"/>
  <c r="AB443" i="7"/>
  <c r="AJ443" i="7"/>
  <c r="M444" i="7"/>
  <c r="U444" i="7"/>
  <c r="AC444" i="7"/>
  <c r="O446" i="7"/>
  <c r="W446" i="7"/>
  <c r="AE446" i="7"/>
  <c r="P447" i="7"/>
  <c r="X447" i="7"/>
  <c r="AF447" i="7"/>
  <c r="R449" i="7"/>
  <c r="Z449" i="7"/>
  <c r="AH449" i="7"/>
  <c r="S450" i="7"/>
  <c r="AA450" i="7"/>
  <c r="AI450" i="7"/>
  <c r="T451" i="7"/>
  <c r="AB451" i="7"/>
  <c r="AJ451" i="7"/>
  <c r="M452" i="7"/>
  <c r="V452" i="7"/>
  <c r="AE452" i="7"/>
  <c r="S173" i="7"/>
  <c r="P192" i="7"/>
  <c r="Y192" i="7"/>
  <c r="AH192" i="7"/>
  <c r="AE207" i="7"/>
  <c r="W207" i="7"/>
  <c r="O207" i="7"/>
  <c r="T207" i="7"/>
  <c r="AC207" i="7"/>
  <c r="O221" i="7"/>
  <c r="Y221" i="7"/>
  <c r="AH221" i="7"/>
  <c r="AG235" i="7"/>
  <c r="Y235" i="7"/>
  <c r="Q235" i="7"/>
  <c r="T235" i="7"/>
  <c r="AC235" i="7"/>
  <c r="P276" i="7"/>
  <c r="Y276" i="7"/>
  <c r="AI276" i="7"/>
  <c r="U290" i="7"/>
  <c r="AD290" i="7"/>
  <c r="V318" i="7"/>
  <c r="AE318" i="7"/>
  <c r="M346" i="7"/>
  <c r="X346" i="7"/>
  <c r="AH346" i="7"/>
  <c r="W356" i="7"/>
  <c r="AH356" i="7"/>
  <c r="W45" i="7"/>
  <c r="AH45" i="7"/>
  <c r="V59" i="7"/>
  <c r="AG59" i="7"/>
  <c r="AI73" i="7"/>
  <c r="U73" i="7"/>
  <c r="S174" i="7"/>
  <c r="T193" i="7"/>
  <c r="R277" i="7"/>
  <c r="Q291" i="7"/>
  <c r="AB291" i="7"/>
  <c r="AG46" i="7"/>
  <c r="Y46" i="7"/>
  <c r="Q46" i="7"/>
  <c r="AF46" i="7"/>
  <c r="X46" i="7"/>
  <c r="P46" i="7"/>
  <c r="AE46" i="7"/>
  <c r="W46" i="7"/>
  <c r="O46" i="7"/>
  <c r="AC46" i="7"/>
  <c r="U46" i="7"/>
  <c r="M46" i="7"/>
  <c r="AA46" i="7"/>
  <c r="T74" i="7"/>
  <c r="AJ74" i="7"/>
  <c r="S441" i="7"/>
  <c r="AA441" i="7"/>
  <c r="AI441" i="7"/>
  <c r="T442" i="7"/>
  <c r="AB442" i="7"/>
  <c r="P446" i="7"/>
  <c r="X446" i="7"/>
  <c r="AF446" i="7"/>
  <c r="Q447" i="7"/>
  <c r="Y447" i="7"/>
  <c r="AG447" i="7"/>
  <c r="S449" i="7"/>
  <c r="AA449" i="7"/>
  <c r="AI449" i="7"/>
  <c r="T450" i="7"/>
  <c r="AB450" i="7"/>
  <c r="AC173" i="7"/>
  <c r="U173" i="7"/>
  <c r="M173" i="7"/>
  <c r="T173" i="7"/>
  <c r="AD173" i="7"/>
  <c r="Q192" i="7"/>
  <c r="Z192" i="7"/>
  <c r="AI192" i="7"/>
  <c r="U207" i="7"/>
  <c r="Q221" i="7"/>
  <c r="Z221" i="7"/>
  <c r="AI221" i="7"/>
  <c r="U235" i="7"/>
  <c r="Q276" i="7"/>
  <c r="AA276" i="7"/>
  <c r="AJ276" i="7"/>
  <c r="AF73" i="7"/>
  <c r="X73" i="7"/>
  <c r="P73" i="7"/>
  <c r="V73" i="7"/>
  <c r="AG73" i="7"/>
  <c r="AJ174" i="7"/>
  <c r="AB174" i="7"/>
  <c r="T174" i="7"/>
  <c r="AG174" i="7"/>
  <c r="Y174" i="7"/>
  <c r="Q174" i="7"/>
  <c r="U174" i="7"/>
  <c r="AE174" i="7"/>
  <c r="AC193" i="7"/>
  <c r="U193" i="7"/>
  <c r="M193" i="7"/>
  <c r="AH193" i="7"/>
  <c r="Z193" i="7"/>
  <c r="R193" i="7"/>
  <c r="V193" i="7"/>
  <c r="AF193" i="7"/>
  <c r="S291" i="7"/>
  <c r="AH60" i="7"/>
  <c r="Z60" i="7"/>
  <c r="R60" i="7"/>
  <c r="AG60" i="7"/>
  <c r="Y60" i="7"/>
  <c r="Q60" i="7"/>
  <c r="AF60" i="7"/>
  <c r="X60" i="7"/>
  <c r="P60" i="7"/>
  <c r="AD60" i="7"/>
  <c r="V60" i="7"/>
  <c r="N60" i="7"/>
  <c r="AA60" i="7"/>
  <c r="U74" i="7"/>
  <c r="S278" i="7"/>
  <c r="S424" i="7"/>
  <c r="AA424" i="7"/>
  <c r="S432" i="7"/>
  <c r="AA432" i="7"/>
  <c r="M434" i="7"/>
  <c r="U434" i="7"/>
  <c r="N435" i="7"/>
  <c r="V435" i="7"/>
  <c r="O436" i="7"/>
  <c r="W436" i="7"/>
  <c r="P437" i="7"/>
  <c r="X437" i="7"/>
  <c r="S440" i="7"/>
  <c r="AA440" i="7"/>
  <c r="T441" i="7"/>
  <c r="AB441" i="7"/>
  <c r="M442" i="7"/>
  <c r="U442" i="7"/>
  <c r="N443" i="7"/>
  <c r="V443" i="7"/>
  <c r="O444" i="7"/>
  <c r="W444" i="7"/>
  <c r="P445" i="7"/>
  <c r="X445" i="7"/>
  <c r="Q446" i="7"/>
  <c r="Y446" i="7"/>
  <c r="R447" i="7"/>
  <c r="Z447" i="7"/>
  <c r="S448" i="7"/>
  <c r="AA448" i="7"/>
  <c r="T449" i="7"/>
  <c r="AB449" i="7"/>
  <c r="M450" i="7"/>
  <c r="U450" i="7"/>
  <c r="N451" i="7"/>
  <c r="V451" i="7"/>
  <c r="O452" i="7"/>
  <c r="Y452" i="7"/>
  <c r="AG453" i="7"/>
  <c r="Y453" i="7"/>
  <c r="Q453" i="7"/>
  <c r="T453" i="7"/>
  <c r="AC453" i="7"/>
  <c r="U58" i="7"/>
  <c r="P72" i="7"/>
  <c r="Y72" i="7"/>
  <c r="AH72" i="7"/>
  <c r="V173" i="7"/>
  <c r="AE173" i="7"/>
  <c r="R192" i="7"/>
  <c r="AA192" i="7"/>
  <c r="AJ192" i="7"/>
  <c r="M207" i="7"/>
  <c r="V207" i="7"/>
  <c r="AF207" i="7"/>
  <c r="R221" i="7"/>
  <c r="AA221" i="7"/>
  <c r="AJ221" i="7"/>
  <c r="M235" i="7"/>
  <c r="V235" i="7"/>
  <c r="AE235" i="7"/>
  <c r="S276" i="7"/>
  <c r="N290" i="7"/>
  <c r="W290" i="7"/>
  <c r="O318" i="7"/>
  <c r="X318" i="7"/>
  <c r="AG318" i="7"/>
  <c r="AD332" i="7"/>
  <c r="V332" i="7"/>
  <c r="N332" i="7"/>
  <c r="T332" i="7"/>
  <c r="AC332" i="7"/>
  <c r="P346" i="7"/>
  <c r="O356" i="7"/>
  <c r="Z356" i="7"/>
  <c r="AJ356" i="7"/>
  <c r="O45" i="7"/>
  <c r="Z45" i="7"/>
  <c r="AJ45" i="7"/>
  <c r="N59" i="7"/>
  <c r="Y59" i="7"/>
  <c r="AJ59" i="7"/>
  <c r="M73" i="7"/>
  <c r="W73" i="7"/>
  <c r="AH73" i="7"/>
  <c r="V174" i="7"/>
  <c r="AF174" i="7"/>
  <c r="W193" i="7"/>
  <c r="AG193" i="7"/>
  <c r="W208" i="7"/>
  <c r="AE222" i="7"/>
  <c r="W222" i="7"/>
  <c r="O222" i="7"/>
  <c r="AJ222" i="7"/>
  <c r="AB222" i="7"/>
  <c r="T222" i="7"/>
  <c r="U222" i="7"/>
  <c r="AF222" i="7"/>
  <c r="S357" i="7"/>
  <c r="AI357" i="7"/>
  <c r="N46" i="7"/>
  <c r="AD46" i="7"/>
  <c r="AB60" i="7"/>
  <c r="T278" i="7"/>
  <c r="AB61" i="7"/>
  <c r="R61" i="7"/>
  <c r="AJ61" i="7"/>
  <c r="Z61" i="7"/>
  <c r="Q61" i="7"/>
  <c r="AH61" i="7"/>
  <c r="Y61" i="7"/>
  <c r="P61" i="7"/>
  <c r="AG61" i="7"/>
  <c r="X61" i="7"/>
  <c r="O61" i="7"/>
  <c r="AF61" i="7"/>
  <c r="W61" i="7"/>
  <c r="N61" i="7"/>
  <c r="AE61" i="7"/>
  <c r="V61" i="7"/>
  <c r="M61" i="7"/>
  <c r="S208" i="7"/>
  <c r="AA208" i="7"/>
  <c r="AI208" i="7"/>
  <c r="S347" i="7"/>
  <c r="AA347" i="7"/>
  <c r="AI347" i="7"/>
  <c r="O74" i="7"/>
  <c r="W74" i="7"/>
  <c r="AE74" i="7"/>
  <c r="P175" i="7"/>
  <c r="X175" i="7"/>
  <c r="AF175" i="7"/>
  <c r="Q194" i="7"/>
  <c r="Y194" i="7"/>
  <c r="AG194" i="7"/>
  <c r="S223" i="7"/>
  <c r="AA223" i="7"/>
  <c r="AI223" i="7"/>
  <c r="N292" i="7"/>
  <c r="V292" i="7"/>
  <c r="AD292" i="7"/>
  <c r="O306" i="7"/>
  <c r="W306" i="7"/>
  <c r="AE306" i="7"/>
  <c r="P320" i="7"/>
  <c r="X320" i="7"/>
  <c r="AF320" i="7"/>
  <c r="Q334" i="7"/>
  <c r="Y334" i="7"/>
  <c r="AG334" i="7"/>
  <c r="R348" i="7"/>
  <c r="Z348" i="7"/>
  <c r="AI348" i="7"/>
  <c r="J47" i="7"/>
  <c r="Q47" i="7"/>
  <c r="AA47" i="7"/>
  <c r="Q75" i="7"/>
  <c r="Z75" i="7"/>
  <c r="N176" i="7"/>
  <c r="W176" i="7"/>
  <c r="AF176" i="7"/>
  <c r="S195" i="7"/>
  <c r="N210" i="7"/>
  <c r="X210" i="7"/>
  <c r="AG210" i="7"/>
  <c r="S224" i="7"/>
  <c r="N238" i="7"/>
  <c r="W238" i="7"/>
  <c r="AF238" i="7"/>
  <c r="AH279" i="7"/>
  <c r="Z279" i="7"/>
  <c r="R279" i="7"/>
  <c r="T279" i="7"/>
  <c r="AC279" i="7"/>
  <c r="O293" i="7"/>
  <c r="X293" i="7"/>
  <c r="AG293" i="7"/>
  <c r="AJ307" i="7"/>
  <c r="AB307" i="7"/>
  <c r="T307" i="7"/>
  <c r="S307" i="7"/>
  <c r="AC307" i="7"/>
  <c r="P321" i="7"/>
  <c r="Y321" i="7"/>
  <c r="AH321" i="7"/>
  <c r="W335" i="7"/>
  <c r="AG335" i="7"/>
  <c r="AJ349" i="7"/>
  <c r="AB349" i="7"/>
  <c r="T349" i="7"/>
  <c r="AE349" i="7"/>
  <c r="W349" i="7"/>
  <c r="O349" i="7"/>
  <c r="U349" i="7"/>
  <c r="AF349" i="7"/>
  <c r="T359" i="7"/>
  <c r="T48" i="7"/>
  <c r="T62" i="7"/>
  <c r="R196" i="7"/>
  <c r="AD196" i="7"/>
  <c r="U211" i="7"/>
  <c r="N225" i="7"/>
  <c r="AC225" i="7"/>
  <c r="W280" i="7"/>
  <c r="J294" i="7"/>
  <c r="V308" i="7"/>
  <c r="T336" i="7"/>
  <c r="T350" i="7"/>
  <c r="P548" i="7"/>
  <c r="T223" i="7"/>
  <c r="AB223" i="7"/>
  <c r="AJ223" i="7"/>
  <c r="S348" i="7"/>
  <c r="AA348" i="7"/>
  <c r="AJ348" i="7"/>
  <c r="O176" i="7"/>
  <c r="X176" i="7"/>
  <c r="AG176" i="7"/>
  <c r="AD195" i="7"/>
  <c r="V195" i="7"/>
  <c r="N195" i="7"/>
  <c r="T195" i="7"/>
  <c r="AC195" i="7"/>
  <c r="P210" i="7"/>
  <c r="Y210" i="7"/>
  <c r="AH210" i="7"/>
  <c r="AF224" i="7"/>
  <c r="X224" i="7"/>
  <c r="P224" i="7"/>
  <c r="T224" i="7"/>
  <c r="AC224" i="7"/>
  <c r="O238" i="7"/>
  <c r="X238" i="7"/>
  <c r="AH238" i="7"/>
  <c r="U279" i="7"/>
  <c r="AD279" i="7"/>
  <c r="P293" i="7"/>
  <c r="Y293" i="7"/>
  <c r="AH293" i="7"/>
  <c r="Q321" i="7"/>
  <c r="Z321" i="7"/>
  <c r="AI321" i="7"/>
  <c r="M335" i="7"/>
  <c r="X335" i="7"/>
  <c r="AH335" i="7"/>
  <c r="AC359" i="7"/>
  <c r="U359" i="7"/>
  <c r="M359" i="7"/>
  <c r="AF359" i="7"/>
  <c r="X359" i="7"/>
  <c r="P359" i="7"/>
  <c r="V359" i="7"/>
  <c r="AG359" i="7"/>
  <c r="AD48" i="7"/>
  <c r="V48" i="7"/>
  <c r="N48" i="7"/>
  <c r="AG48" i="7"/>
  <c r="Y48" i="7"/>
  <c r="Q48" i="7"/>
  <c r="U48" i="7"/>
  <c r="AF48" i="7"/>
  <c r="AE62" i="7"/>
  <c r="W62" i="7"/>
  <c r="O62" i="7"/>
  <c r="AH62" i="7"/>
  <c r="Z62" i="7"/>
  <c r="R62" i="7"/>
  <c r="U62" i="7"/>
  <c r="AF62" i="7"/>
  <c r="T196" i="7"/>
  <c r="AG196" i="7"/>
  <c r="AF211" i="7"/>
  <c r="X211" i="7"/>
  <c r="P211" i="7"/>
  <c r="AG211" i="7"/>
  <c r="W211" i="7"/>
  <c r="N211" i="7"/>
  <c r="AJ211" i="7"/>
  <c r="AA211" i="7"/>
  <c r="R211" i="7"/>
  <c r="V211" i="7"/>
  <c r="AI211" i="7"/>
  <c r="O225" i="7"/>
  <c r="AD225" i="7"/>
  <c r="AB239" i="7"/>
  <c r="P239" i="7"/>
  <c r="AJ239" i="7"/>
  <c r="X239" i="7"/>
  <c r="N239" i="7"/>
  <c r="AC239" i="7"/>
  <c r="U336" i="7"/>
  <c r="V350" i="7"/>
  <c r="AG543" i="7"/>
  <c r="Y543" i="7"/>
  <c r="Q543" i="7"/>
  <c r="AH543" i="7"/>
  <c r="Z543" i="7"/>
  <c r="R543" i="7"/>
  <c r="AJ543" i="7"/>
  <c r="X543" i="7"/>
  <c r="N543" i="7"/>
  <c r="AF543" i="7"/>
  <c r="V543" i="7"/>
  <c r="AD543" i="7"/>
  <c r="T543" i="7"/>
  <c r="AA543" i="7"/>
  <c r="O543" i="7"/>
  <c r="AC543" i="7"/>
  <c r="J546" i="7"/>
  <c r="AC547" i="7"/>
  <c r="U547" i="7"/>
  <c r="M547" i="7"/>
  <c r="AD547" i="7"/>
  <c r="V547" i="7"/>
  <c r="N547" i="7"/>
  <c r="AH547" i="7"/>
  <c r="X547" i="7"/>
  <c r="AF547" i="7"/>
  <c r="T547" i="7"/>
  <c r="AE547" i="7"/>
  <c r="AB547" i="7"/>
  <c r="R547" i="7"/>
  <c r="AI547" i="7"/>
  <c r="Y547" i="7"/>
  <c r="O547" i="7"/>
  <c r="AG547" i="7"/>
  <c r="Q548" i="7"/>
  <c r="AI552" i="7"/>
  <c r="Q74" i="7"/>
  <c r="Y74" i="7"/>
  <c r="AG74" i="7"/>
  <c r="R175" i="7"/>
  <c r="Z175" i="7"/>
  <c r="AH175" i="7"/>
  <c r="S194" i="7"/>
  <c r="AA194" i="7"/>
  <c r="AI194" i="7"/>
  <c r="M223" i="7"/>
  <c r="U223" i="7"/>
  <c r="AC223" i="7"/>
  <c r="P292" i="7"/>
  <c r="X292" i="7"/>
  <c r="AF292" i="7"/>
  <c r="Q306" i="7"/>
  <c r="Y306" i="7"/>
  <c r="AG306" i="7"/>
  <c r="R320" i="7"/>
  <c r="Z320" i="7"/>
  <c r="AH320" i="7"/>
  <c r="S334" i="7"/>
  <c r="AA334" i="7"/>
  <c r="AI334" i="7"/>
  <c r="T348" i="7"/>
  <c r="AB348" i="7"/>
  <c r="AH47" i="7"/>
  <c r="Z47" i="7"/>
  <c r="R47" i="7"/>
  <c r="T47" i="7"/>
  <c r="AC47" i="7"/>
  <c r="AJ75" i="7"/>
  <c r="AB75" i="7"/>
  <c r="T75" i="7"/>
  <c r="S75" i="7"/>
  <c r="AC75" i="7"/>
  <c r="P176" i="7"/>
  <c r="Y176" i="7"/>
  <c r="AH176" i="7"/>
  <c r="U195" i="7"/>
  <c r="AE195" i="7"/>
  <c r="Q210" i="7"/>
  <c r="Z210" i="7"/>
  <c r="AI210" i="7"/>
  <c r="U224" i="7"/>
  <c r="AD224" i="7"/>
  <c r="P238" i="7"/>
  <c r="Z238" i="7"/>
  <c r="AI238" i="7"/>
  <c r="M279" i="7"/>
  <c r="V279" i="7"/>
  <c r="AE279" i="7"/>
  <c r="Q293" i="7"/>
  <c r="Z293" i="7"/>
  <c r="AJ293" i="7"/>
  <c r="R321" i="7"/>
  <c r="AA321" i="7"/>
  <c r="AJ321" i="7"/>
  <c r="O335" i="7"/>
  <c r="Y335" i="7"/>
  <c r="AJ335" i="7"/>
  <c r="W359" i="7"/>
  <c r="AH359" i="7"/>
  <c r="W48" i="7"/>
  <c r="AH48" i="7"/>
  <c r="V62" i="7"/>
  <c r="AG62" i="7"/>
  <c r="U196" i="7"/>
  <c r="AH196" i="7"/>
  <c r="R225" i="7"/>
  <c r="AH225" i="7"/>
  <c r="AH280" i="7"/>
  <c r="Z280" i="7"/>
  <c r="R280" i="7"/>
  <c r="AB280" i="7"/>
  <c r="P280" i="7"/>
  <c r="AJ280" i="7"/>
  <c r="X280" i="7"/>
  <c r="N280" i="7"/>
  <c r="AE280" i="7"/>
  <c r="U280" i="7"/>
  <c r="AC280" i="7"/>
  <c r="AJ308" i="7"/>
  <c r="AB308" i="7"/>
  <c r="T308" i="7"/>
  <c r="AC308" i="7"/>
  <c r="U308" i="7"/>
  <c r="M308" i="7"/>
  <c r="AI308" i="7"/>
  <c r="Y308" i="7"/>
  <c r="O308" i="7"/>
  <c r="AG308" i="7"/>
  <c r="W308" i="7"/>
  <c r="AD308" i="7"/>
  <c r="R308" i="7"/>
  <c r="Z308" i="7"/>
  <c r="Y336" i="7"/>
  <c r="Z350" i="7"/>
  <c r="U548" i="7"/>
  <c r="AH552" i="7"/>
  <c r="Z552" i="7"/>
  <c r="R552" i="7"/>
  <c r="AG552" i="7"/>
  <c r="Y552" i="7"/>
  <c r="Q552" i="7"/>
  <c r="AE552" i="7"/>
  <c r="T552" i="7"/>
  <c r="AD552" i="7"/>
  <c r="P552" i="7"/>
  <c r="AC552" i="7"/>
  <c r="O552" i="7"/>
  <c r="AB552" i="7"/>
  <c r="N552" i="7"/>
  <c r="X552" i="7"/>
  <c r="M552" i="7"/>
  <c r="AF552" i="7"/>
  <c r="U552" i="7"/>
  <c r="S58" i="7"/>
  <c r="AA58" i="7"/>
  <c r="S290" i="7"/>
  <c r="AA290" i="7"/>
  <c r="S73" i="7"/>
  <c r="AA73" i="7"/>
  <c r="N208" i="7"/>
  <c r="V208" i="7"/>
  <c r="S305" i="7"/>
  <c r="AA305" i="7"/>
  <c r="N347" i="7"/>
  <c r="V347" i="7"/>
  <c r="R74" i="7"/>
  <c r="Z74" i="7"/>
  <c r="AH74" i="7"/>
  <c r="S175" i="7"/>
  <c r="AA175" i="7"/>
  <c r="T194" i="7"/>
  <c r="AB194" i="7"/>
  <c r="N223" i="7"/>
  <c r="V223" i="7"/>
  <c r="Q292" i="7"/>
  <c r="Y292" i="7"/>
  <c r="AG292" i="7"/>
  <c r="R306" i="7"/>
  <c r="Z306" i="7"/>
  <c r="AH306" i="7"/>
  <c r="S320" i="7"/>
  <c r="AA320" i="7"/>
  <c r="T334" i="7"/>
  <c r="AB334" i="7"/>
  <c r="M348" i="7"/>
  <c r="U348" i="7"/>
  <c r="AC348" i="7"/>
  <c r="U47" i="7"/>
  <c r="AD47" i="7"/>
  <c r="U75" i="7"/>
  <c r="AD75" i="7"/>
  <c r="Q176" i="7"/>
  <c r="Z176" i="7"/>
  <c r="AI176" i="7"/>
  <c r="M195" i="7"/>
  <c r="W195" i="7"/>
  <c r="AF195" i="7"/>
  <c r="R210" i="7"/>
  <c r="AA210" i="7"/>
  <c r="AJ210" i="7"/>
  <c r="M224" i="7"/>
  <c r="V224" i="7"/>
  <c r="AE224" i="7"/>
  <c r="R238" i="7"/>
  <c r="AA238" i="7"/>
  <c r="AJ238" i="7"/>
  <c r="N279" i="7"/>
  <c r="W279" i="7"/>
  <c r="AF279" i="7"/>
  <c r="R293" i="7"/>
  <c r="AB293" i="7"/>
  <c r="N307" i="7"/>
  <c r="W307" i="7"/>
  <c r="AF307" i="7"/>
  <c r="S321" i="7"/>
  <c r="P335" i="7"/>
  <c r="Z335" i="7"/>
  <c r="N349" i="7"/>
  <c r="Y349" i="7"/>
  <c r="AI349" i="7"/>
  <c r="N359" i="7"/>
  <c r="Y359" i="7"/>
  <c r="AI359" i="7"/>
  <c r="M48" i="7"/>
  <c r="X48" i="7"/>
  <c r="AI48" i="7"/>
  <c r="M62" i="7"/>
  <c r="X62" i="7"/>
  <c r="AI62" i="7"/>
  <c r="AF76" i="7"/>
  <c r="X76" i="7"/>
  <c r="P76" i="7"/>
  <c r="V76" i="7"/>
  <c r="AG76" i="7"/>
  <c r="AG177" i="7"/>
  <c r="Y177" i="7"/>
  <c r="Q177" i="7"/>
  <c r="AJ177" i="7"/>
  <c r="AB177" i="7"/>
  <c r="T177" i="7"/>
  <c r="U177" i="7"/>
  <c r="AE177" i="7"/>
  <c r="AE196" i="7"/>
  <c r="W196" i="7"/>
  <c r="O196" i="7"/>
  <c r="AB196" i="7"/>
  <c r="S196" i="7"/>
  <c r="AF196" i="7"/>
  <c r="V196" i="7"/>
  <c r="M196" i="7"/>
  <c r="X196" i="7"/>
  <c r="AI196" i="7"/>
  <c r="M211" i="7"/>
  <c r="Z211" i="7"/>
  <c r="T225" i="7"/>
  <c r="AI225" i="7"/>
  <c r="O239" i="7"/>
  <c r="AF239" i="7"/>
  <c r="M280" i="7"/>
  <c r="AD280" i="7"/>
  <c r="AA308" i="7"/>
  <c r="AC322" i="7"/>
  <c r="U322" i="7"/>
  <c r="M322" i="7"/>
  <c r="AD322" i="7"/>
  <c r="V322" i="7"/>
  <c r="N322" i="7"/>
  <c r="AJ322" i="7"/>
  <c r="Z322" i="7"/>
  <c r="P322" i="7"/>
  <c r="AH322" i="7"/>
  <c r="X322" i="7"/>
  <c r="AE322" i="7"/>
  <c r="S322" i="7"/>
  <c r="AA322" i="7"/>
  <c r="AC350" i="7"/>
  <c r="AF360" i="7"/>
  <c r="X360" i="7"/>
  <c r="P360" i="7"/>
  <c r="AG360" i="7"/>
  <c r="Y360" i="7"/>
  <c r="Q360" i="7"/>
  <c r="AJ360" i="7"/>
  <c r="Z360" i="7"/>
  <c r="N360" i="7"/>
  <c r="AH360" i="7"/>
  <c r="V360" i="7"/>
  <c r="AD360" i="7"/>
  <c r="T360" i="7"/>
  <c r="AA360" i="7"/>
  <c r="O360" i="7"/>
  <c r="AC360" i="7"/>
  <c r="M543" i="7"/>
  <c r="AI543" i="7"/>
  <c r="AJ546" i="7"/>
  <c r="AB546" i="7"/>
  <c r="T546" i="7"/>
  <c r="AC546" i="7"/>
  <c r="U546" i="7"/>
  <c r="M546" i="7"/>
  <c r="AG546" i="7"/>
  <c r="W546" i="7"/>
  <c r="AE546" i="7"/>
  <c r="S546" i="7"/>
  <c r="AA546" i="7"/>
  <c r="Q546" i="7"/>
  <c r="AH546" i="7"/>
  <c r="X546" i="7"/>
  <c r="N546" i="7"/>
  <c r="AD546" i="7"/>
  <c r="P547" i="7"/>
  <c r="Z548" i="7"/>
  <c r="V552" i="7"/>
  <c r="S74" i="7"/>
  <c r="AA74" i="7"/>
  <c r="T175" i="7"/>
  <c r="AB175" i="7"/>
  <c r="O223" i="7"/>
  <c r="W223" i="7"/>
  <c r="AE223" i="7"/>
  <c r="R292" i="7"/>
  <c r="Z292" i="7"/>
  <c r="AH292" i="7"/>
  <c r="S306" i="7"/>
  <c r="AA306" i="7"/>
  <c r="T320" i="7"/>
  <c r="AB320" i="7"/>
  <c r="N348" i="7"/>
  <c r="V348" i="7"/>
  <c r="AD348" i="7"/>
  <c r="M47" i="7"/>
  <c r="V47" i="7"/>
  <c r="AE47" i="7"/>
  <c r="M75" i="7"/>
  <c r="V75" i="7"/>
  <c r="AE75" i="7"/>
  <c r="R176" i="7"/>
  <c r="AA176" i="7"/>
  <c r="AJ176" i="7"/>
  <c r="O195" i="7"/>
  <c r="X195" i="7"/>
  <c r="AG195" i="7"/>
  <c r="S210" i="7"/>
  <c r="N224" i="7"/>
  <c r="W224" i="7"/>
  <c r="AG224" i="7"/>
  <c r="S238" i="7"/>
  <c r="O279" i="7"/>
  <c r="X279" i="7"/>
  <c r="AG279" i="7"/>
  <c r="AI293" i="7"/>
  <c r="T293" i="7"/>
  <c r="AC293" i="7"/>
  <c r="AC321" i="7"/>
  <c r="U321" i="7"/>
  <c r="M321" i="7"/>
  <c r="T321" i="7"/>
  <c r="AD321" i="7"/>
  <c r="Q335" i="7"/>
  <c r="AB335" i="7"/>
  <c r="O359" i="7"/>
  <c r="Z359" i="7"/>
  <c r="AJ359" i="7"/>
  <c r="O48" i="7"/>
  <c r="Z48" i="7"/>
  <c r="AJ48" i="7"/>
  <c r="N62" i="7"/>
  <c r="Y62" i="7"/>
  <c r="AJ62" i="7"/>
  <c r="Y196" i="7"/>
  <c r="U225" i="7"/>
  <c r="AD336" i="7"/>
  <c r="V336" i="7"/>
  <c r="N336" i="7"/>
  <c r="AE336" i="7"/>
  <c r="W336" i="7"/>
  <c r="O336" i="7"/>
  <c r="AB336" i="7"/>
  <c r="R336" i="7"/>
  <c r="AJ336" i="7"/>
  <c r="Z336" i="7"/>
  <c r="P336" i="7"/>
  <c r="AH336" i="7"/>
  <c r="X336" i="7"/>
  <c r="AC336" i="7"/>
  <c r="S336" i="7"/>
  <c r="AF336" i="7"/>
  <c r="AB350" i="7"/>
  <c r="AD350" i="7"/>
  <c r="P223" i="7"/>
  <c r="X223" i="7"/>
  <c r="S292" i="7"/>
  <c r="AA292" i="7"/>
  <c r="T306" i="7"/>
  <c r="AB306" i="7"/>
  <c r="O348" i="7"/>
  <c r="W348" i="7"/>
  <c r="AE348" i="7"/>
  <c r="S176" i="7"/>
  <c r="P195" i="7"/>
  <c r="Y195" i="7"/>
  <c r="AH195" i="7"/>
  <c r="AE210" i="7"/>
  <c r="W210" i="7"/>
  <c r="O210" i="7"/>
  <c r="T210" i="7"/>
  <c r="AC210" i="7"/>
  <c r="O224" i="7"/>
  <c r="Y224" i="7"/>
  <c r="AH224" i="7"/>
  <c r="AG238" i="7"/>
  <c r="Y238" i="7"/>
  <c r="Q238" i="7"/>
  <c r="T238" i="7"/>
  <c r="AC238" i="7"/>
  <c r="P279" i="7"/>
  <c r="Y279" i="7"/>
  <c r="U293" i="7"/>
  <c r="V321" i="7"/>
  <c r="R335" i="7"/>
  <c r="AC335" i="7"/>
  <c r="Q359" i="7"/>
  <c r="AA359" i="7"/>
  <c r="P48" i="7"/>
  <c r="AA48" i="7"/>
  <c r="P62" i="7"/>
  <c r="AA62" i="7"/>
  <c r="AH350" i="7"/>
  <c r="AC176" i="7"/>
  <c r="U176" i="7"/>
  <c r="M176" i="7"/>
  <c r="T176" i="7"/>
  <c r="AD176" i="7"/>
  <c r="U210" i="7"/>
  <c r="U238" i="7"/>
  <c r="J279" i="7"/>
  <c r="T335" i="7"/>
  <c r="AF225" i="7"/>
  <c r="AG225" i="7"/>
  <c r="Y225" i="7"/>
  <c r="Q225" i="7"/>
  <c r="AB225" i="7"/>
  <c r="S225" i="7"/>
  <c r="AJ225" i="7"/>
  <c r="Z225" i="7"/>
  <c r="P225" i="7"/>
  <c r="AE225" i="7"/>
  <c r="V225" i="7"/>
  <c r="M225" i="7"/>
  <c r="X225" i="7"/>
  <c r="N350" i="7"/>
  <c r="AJ350" i="7"/>
  <c r="AD548" i="7"/>
  <c r="V548" i="7"/>
  <c r="N548" i="7"/>
  <c r="AE548" i="7"/>
  <c r="W548" i="7"/>
  <c r="O548" i="7"/>
  <c r="AH548" i="7"/>
  <c r="X548" i="7"/>
  <c r="AG548" i="7"/>
  <c r="AF548" i="7"/>
  <c r="T548" i="7"/>
  <c r="AC548" i="7"/>
  <c r="S548" i="7"/>
  <c r="AB548" i="7"/>
  <c r="R548" i="7"/>
  <c r="AI548" i="7"/>
  <c r="Y548" i="7"/>
  <c r="M548" i="7"/>
  <c r="AI556" i="7"/>
  <c r="V176" i="7"/>
  <c r="AE176" i="7"/>
  <c r="AI335" i="7"/>
  <c r="AA335" i="7"/>
  <c r="S335" i="7"/>
  <c r="AD335" i="7"/>
  <c r="V335" i="7"/>
  <c r="N335" i="7"/>
  <c r="U335" i="7"/>
  <c r="AF335" i="7"/>
  <c r="Z547" i="7"/>
  <c r="S61" i="7"/>
  <c r="AA61" i="7"/>
  <c r="S293" i="7"/>
  <c r="AA293" i="7"/>
  <c r="S76" i="7"/>
  <c r="AA76" i="7"/>
  <c r="AG239" i="7"/>
  <c r="Y239" i="7"/>
  <c r="Q239" i="7"/>
  <c r="AH239" i="7"/>
  <c r="Z239" i="7"/>
  <c r="R239" i="7"/>
  <c r="U239" i="7"/>
  <c r="AE239" i="7"/>
  <c r="AI280" i="7"/>
  <c r="R350" i="7"/>
  <c r="O544" i="7"/>
  <c r="V549" i="7"/>
  <c r="AI549" i="7"/>
  <c r="Z550" i="7"/>
  <c r="O551" i="7"/>
  <c r="AC551" i="7"/>
  <c r="Q555" i="7"/>
  <c r="X556" i="7"/>
  <c r="M557" i="7"/>
  <c r="AB557" i="7"/>
  <c r="AI559" i="7"/>
  <c r="P560" i="7"/>
  <c r="M574" i="7"/>
  <c r="AI575" i="7"/>
  <c r="AD556" i="7"/>
  <c r="V556" i="7"/>
  <c r="N556" i="7"/>
  <c r="AC556" i="7"/>
  <c r="U556" i="7"/>
  <c r="M556" i="7"/>
  <c r="AE556" i="7"/>
  <c r="W556" i="7"/>
  <c r="O556" i="7"/>
  <c r="Y556" i="7"/>
  <c r="AJ556" i="7"/>
  <c r="Z559" i="7"/>
  <c r="O559" i="7"/>
  <c r="AJ559" i="7"/>
  <c r="Y559" i="7"/>
  <c r="N559" i="7"/>
  <c r="AH559" i="7"/>
  <c r="W559" i="7"/>
  <c r="M559" i="7"/>
  <c r="AB559" i="7"/>
  <c r="Q559" i="7"/>
  <c r="AG559" i="7"/>
  <c r="J561" i="7"/>
  <c r="Z575" i="7"/>
  <c r="O575" i="7"/>
  <c r="AJ575" i="7"/>
  <c r="Y575" i="7"/>
  <c r="N575" i="7"/>
  <c r="AH575" i="7"/>
  <c r="W575" i="7"/>
  <c r="M575" i="7"/>
  <c r="AD575" i="7"/>
  <c r="T575" i="7"/>
  <c r="AC575" i="7"/>
  <c r="R575" i="7"/>
  <c r="AB575" i="7"/>
  <c r="Q575" i="7"/>
  <c r="AE572" i="7"/>
  <c r="T572" i="7"/>
  <c r="U575" i="7"/>
  <c r="AJ576" i="7"/>
  <c r="AB576" i="7"/>
  <c r="T576" i="7"/>
  <c r="AG576" i="7"/>
  <c r="Y576" i="7"/>
  <c r="Q576" i="7"/>
  <c r="AI576" i="7"/>
  <c r="X576" i="7"/>
  <c r="N576" i="7"/>
  <c r="AH576" i="7"/>
  <c r="W576" i="7"/>
  <c r="M576" i="7"/>
  <c r="AF576" i="7"/>
  <c r="V576" i="7"/>
  <c r="AC576" i="7"/>
  <c r="R576" i="7"/>
  <c r="AA576" i="7"/>
  <c r="P576" i="7"/>
  <c r="Z576" i="7"/>
  <c r="O576" i="7"/>
  <c r="AE350" i="7"/>
  <c r="W350" i="7"/>
  <c r="O350" i="7"/>
  <c r="AF350" i="7"/>
  <c r="X350" i="7"/>
  <c r="P350" i="7"/>
  <c r="U350" i="7"/>
  <c r="AG350" i="7"/>
  <c r="Q549" i="7"/>
  <c r="AA549" i="7"/>
  <c r="R550" i="7"/>
  <c r="AC550" i="7"/>
  <c r="U551" i="7"/>
  <c r="P556" i="7"/>
  <c r="AA556" i="7"/>
  <c r="S557" i="7"/>
  <c r="AI557" i="7"/>
  <c r="T559" i="7"/>
  <c r="U560" i="7"/>
  <c r="AC561" i="7"/>
  <c r="U561" i="7"/>
  <c r="M561" i="7"/>
  <c r="AH561" i="7"/>
  <c r="Z561" i="7"/>
  <c r="R561" i="7"/>
  <c r="AJ561" i="7"/>
  <c r="Y561" i="7"/>
  <c r="O561" i="7"/>
  <c r="AI561" i="7"/>
  <c r="X561" i="7"/>
  <c r="N561" i="7"/>
  <c r="AG561" i="7"/>
  <c r="W561" i="7"/>
  <c r="AA561" i="7"/>
  <c r="P561" i="7"/>
  <c r="AE561" i="7"/>
  <c r="N572" i="7"/>
  <c r="AG574" i="7"/>
  <c r="V575" i="7"/>
  <c r="AC577" i="7"/>
  <c r="U577" i="7"/>
  <c r="M577" i="7"/>
  <c r="AH577" i="7"/>
  <c r="Z577" i="7"/>
  <c r="R577" i="7"/>
  <c r="AJ577" i="7"/>
  <c r="Y577" i="7"/>
  <c r="O577" i="7"/>
  <c r="AI577" i="7"/>
  <c r="X577" i="7"/>
  <c r="N577" i="7"/>
  <c r="AG577" i="7"/>
  <c r="W577" i="7"/>
  <c r="AD577" i="7"/>
  <c r="S577" i="7"/>
  <c r="AB577" i="7"/>
  <c r="Q577" i="7"/>
  <c r="AA577" i="7"/>
  <c r="P577" i="7"/>
  <c r="AG551" i="7"/>
  <c r="Y551" i="7"/>
  <c r="Q551" i="7"/>
  <c r="AF551" i="7"/>
  <c r="X551" i="7"/>
  <c r="P551" i="7"/>
  <c r="AH551" i="7"/>
  <c r="Z551" i="7"/>
  <c r="R551" i="7"/>
  <c r="V551" i="7"/>
  <c r="AJ551" i="7"/>
  <c r="AC555" i="7"/>
  <c r="U555" i="7"/>
  <c r="M555" i="7"/>
  <c r="AJ555" i="7"/>
  <c r="AB555" i="7"/>
  <c r="T555" i="7"/>
  <c r="AD555" i="7"/>
  <c r="V555" i="7"/>
  <c r="N555" i="7"/>
  <c r="X555" i="7"/>
  <c r="AI555" i="7"/>
  <c r="Q556" i="7"/>
  <c r="AB556" i="7"/>
  <c r="T557" i="7"/>
  <c r="AJ557" i="7"/>
  <c r="U559" i="7"/>
  <c r="AA560" i="7"/>
  <c r="W572" i="7"/>
  <c r="AC573" i="7"/>
  <c r="AE575" i="7"/>
  <c r="S576" i="7"/>
  <c r="M350" i="7"/>
  <c r="Y350" i="7"/>
  <c r="AI350" i="7"/>
  <c r="AH544" i="7"/>
  <c r="Z544" i="7"/>
  <c r="R544" i="7"/>
  <c r="V544" i="7"/>
  <c r="AF544" i="7"/>
  <c r="S549" i="7"/>
  <c r="T550" i="7"/>
  <c r="W551" i="7"/>
  <c r="Y555" i="7"/>
  <c r="R556" i="7"/>
  <c r="AF556" i="7"/>
  <c r="V559" i="7"/>
  <c r="Y572" i="7"/>
  <c r="AE573" i="7"/>
  <c r="T573" i="7"/>
  <c r="AG575" i="7"/>
  <c r="U576" i="7"/>
  <c r="M551" i="7"/>
  <c r="AA551" i="7"/>
  <c r="S556" i="7"/>
  <c r="AG556" i="7"/>
  <c r="AG557" i="7"/>
  <c r="Y557" i="7"/>
  <c r="AF557" i="7"/>
  <c r="W557" i="7"/>
  <c r="O557" i="7"/>
  <c r="AE557" i="7"/>
  <c r="V557" i="7"/>
  <c r="N557" i="7"/>
  <c r="AH557" i="7"/>
  <c r="X557" i="7"/>
  <c r="P557" i="7"/>
  <c r="Z557" i="7"/>
  <c r="AC559" i="7"/>
  <c r="AJ560" i="7"/>
  <c r="AB560" i="7"/>
  <c r="T560" i="7"/>
  <c r="AG560" i="7"/>
  <c r="Y560" i="7"/>
  <c r="Q560" i="7"/>
  <c r="AI560" i="7"/>
  <c r="X560" i="7"/>
  <c r="N560" i="7"/>
  <c r="AH560" i="7"/>
  <c r="W560" i="7"/>
  <c r="M560" i="7"/>
  <c r="AF560" i="7"/>
  <c r="V560" i="7"/>
  <c r="Z560" i="7"/>
  <c r="O560" i="7"/>
  <c r="AD560" i="7"/>
  <c r="Q350" i="7"/>
  <c r="AA350" i="7"/>
  <c r="AE549" i="7"/>
  <c r="W549" i="7"/>
  <c r="O549" i="7"/>
  <c r="AD549" i="7"/>
  <c r="AF549" i="7"/>
  <c r="X549" i="7"/>
  <c r="P549" i="7"/>
  <c r="U549" i="7"/>
  <c r="AH549" i="7"/>
  <c r="AF550" i="7"/>
  <c r="X550" i="7"/>
  <c r="P550" i="7"/>
  <c r="AE550" i="7"/>
  <c r="W550" i="7"/>
  <c r="O550" i="7"/>
  <c r="AG550" i="7"/>
  <c r="Y550" i="7"/>
  <c r="Q550" i="7"/>
  <c r="V550" i="7"/>
  <c r="AJ550" i="7"/>
  <c r="N551" i="7"/>
  <c r="AB551" i="7"/>
  <c r="T556" i="7"/>
  <c r="AH556" i="7"/>
  <c r="AA557" i="7"/>
  <c r="AD559" i="7"/>
  <c r="AE560" i="7"/>
  <c r="AI572" i="7"/>
  <c r="AD574" i="7"/>
  <c r="T574" i="7"/>
  <c r="AE576" i="7"/>
  <c r="S280" i="7"/>
  <c r="AA280" i="7"/>
  <c r="T294" i="7"/>
  <c r="AB294" i="7"/>
  <c r="AJ294" i="7"/>
  <c r="S544" i="7"/>
  <c r="AA544" i="7"/>
  <c r="T545" i="7"/>
  <c r="AB545" i="7"/>
  <c r="AJ545" i="7"/>
  <c r="S552" i="7"/>
  <c r="AA552" i="7"/>
  <c r="T553" i="7"/>
  <c r="AB553" i="7"/>
  <c r="AJ553" i="7"/>
  <c r="M554" i="7"/>
  <c r="U554" i="7"/>
  <c r="AC554" i="7"/>
  <c r="U558" i="7"/>
  <c r="P562" i="7"/>
  <c r="N563" i="7"/>
  <c r="Y563" i="7"/>
  <c r="N564" i="7"/>
  <c r="Y564" i="7"/>
  <c r="M565" i="7"/>
  <c r="X565" i="7"/>
  <c r="M566" i="7"/>
  <c r="X566" i="7"/>
  <c r="V567" i="7"/>
  <c r="AJ568" i="7"/>
  <c r="AB568" i="7"/>
  <c r="T568" i="7"/>
  <c r="AG568" i="7"/>
  <c r="Y568" i="7"/>
  <c r="Q568" i="7"/>
  <c r="U568" i="7"/>
  <c r="AE568" i="7"/>
  <c r="AC569" i="7"/>
  <c r="U569" i="7"/>
  <c r="M569" i="7"/>
  <c r="AH569" i="7"/>
  <c r="Z569" i="7"/>
  <c r="R569" i="7"/>
  <c r="V569" i="7"/>
  <c r="AF569" i="7"/>
  <c r="AI570" i="7"/>
  <c r="U570" i="7"/>
  <c r="S571" i="7"/>
  <c r="S572" i="7"/>
  <c r="S573" i="7"/>
  <c r="J574" i="7"/>
  <c r="S574" i="7"/>
  <c r="P578" i="7"/>
  <c r="N579" i="7"/>
  <c r="Y579" i="7"/>
  <c r="AI579" i="7"/>
  <c r="N580" i="7"/>
  <c r="Y580" i="7"/>
  <c r="AI580" i="7"/>
  <c r="M581" i="7"/>
  <c r="X581" i="7"/>
  <c r="AI581" i="7"/>
  <c r="M582" i="7"/>
  <c r="X582" i="7"/>
  <c r="AI582" i="7"/>
  <c r="V583" i="7"/>
  <c r="AF584" i="7"/>
  <c r="X584" i="7"/>
  <c r="P584" i="7"/>
  <c r="AJ584" i="7"/>
  <c r="AB584" i="7"/>
  <c r="T584" i="7"/>
  <c r="AG584" i="7"/>
  <c r="Y584" i="7"/>
  <c r="Q584" i="7"/>
  <c r="V584" i="7"/>
  <c r="AI584" i="7"/>
  <c r="O585" i="7"/>
  <c r="AE585" i="7"/>
  <c r="M586" i="7"/>
  <c r="AJ586" i="7"/>
  <c r="AA589" i="7"/>
  <c r="AE598" i="7"/>
  <c r="W569" i="7"/>
  <c r="AG569" i="7"/>
  <c r="AD570" i="7"/>
  <c r="V570" i="7"/>
  <c r="N570" i="7"/>
  <c r="W570" i="7"/>
  <c r="AG570" i="7"/>
  <c r="AE571" i="7"/>
  <c r="W571" i="7"/>
  <c r="O571" i="7"/>
  <c r="AJ571" i="7"/>
  <c r="AB571" i="7"/>
  <c r="T571" i="7"/>
  <c r="U571" i="7"/>
  <c r="AF571" i="7"/>
  <c r="AE589" i="7"/>
  <c r="N569" i="7"/>
  <c r="X569" i="7"/>
  <c r="AI569" i="7"/>
  <c r="M570" i="7"/>
  <c r="X570" i="7"/>
  <c r="AH570" i="7"/>
  <c r="V571" i="7"/>
  <c r="AG571" i="7"/>
  <c r="AF572" i="7"/>
  <c r="X572" i="7"/>
  <c r="P572" i="7"/>
  <c r="AC572" i="7"/>
  <c r="U572" i="7"/>
  <c r="M572" i="7"/>
  <c r="V572" i="7"/>
  <c r="AG572" i="7"/>
  <c r="AG573" i="7"/>
  <c r="Y573" i="7"/>
  <c r="Q573" i="7"/>
  <c r="AD573" i="7"/>
  <c r="V573" i="7"/>
  <c r="N573" i="7"/>
  <c r="U573" i="7"/>
  <c r="AF573" i="7"/>
  <c r="AH574" i="7"/>
  <c r="Z574" i="7"/>
  <c r="R574" i="7"/>
  <c r="AE574" i="7"/>
  <c r="W574" i="7"/>
  <c r="O574" i="7"/>
  <c r="U574" i="7"/>
  <c r="AF574" i="7"/>
  <c r="J577" i="7"/>
  <c r="Q579" i="7"/>
  <c r="Q580" i="7"/>
  <c r="P581" i="7"/>
  <c r="P582" i="7"/>
  <c r="T585" i="7"/>
  <c r="J587" i="7"/>
  <c r="AC589" i="7"/>
  <c r="U589" i="7"/>
  <c r="M589" i="7"/>
  <c r="AJ589" i="7"/>
  <c r="AB589" i="7"/>
  <c r="T589" i="7"/>
  <c r="AH589" i="7"/>
  <c r="Z589" i="7"/>
  <c r="R589" i="7"/>
  <c r="AG589" i="7"/>
  <c r="Y589" i="7"/>
  <c r="Q589" i="7"/>
  <c r="AF589" i="7"/>
  <c r="X589" i="7"/>
  <c r="P589" i="7"/>
  <c r="AD589" i="7"/>
  <c r="V589" i="7"/>
  <c r="N589" i="7"/>
  <c r="AD562" i="7"/>
  <c r="V562" i="7"/>
  <c r="N562" i="7"/>
  <c r="W562" i="7"/>
  <c r="AG562" i="7"/>
  <c r="AE563" i="7"/>
  <c r="W563" i="7"/>
  <c r="O563" i="7"/>
  <c r="AJ563" i="7"/>
  <c r="AB563" i="7"/>
  <c r="T563" i="7"/>
  <c r="U563" i="7"/>
  <c r="AF563" i="7"/>
  <c r="Q569" i="7"/>
  <c r="AB569" i="7"/>
  <c r="Q570" i="7"/>
  <c r="AB570" i="7"/>
  <c r="P571" i="7"/>
  <c r="Z571" i="7"/>
  <c r="O572" i="7"/>
  <c r="Z572" i="7"/>
  <c r="AJ572" i="7"/>
  <c r="O573" i="7"/>
  <c r="Z573" i="7"/>
  <c r="AJ573" i="7"/>
  <c r="N574" i="7"/>
  <c r="Y574" i="7"/>
  <c r="AJ574" i="7"/>
  <c r="AD578" i="7"/>
  <c r="V578" i="7"/>
  <c r="N578" i="7"/>
  <c r="W578" i="7"/>
  <c r="AG578" i="7"/>
  <c r="AE579" i="7"/>
  <c r="W579" i="7"/>
  <c r="O579" i="7"/>
  <c r="AJ579" i="7"/>
  <c r="AB579" i="7"/>
  <c r="T579" i="7"/>
  <c r="U579" i="7"/>
  <c r="AF579" i="7"/>
  <c r="AG585" i="7"/>
  <c r="Y585" i="7"/>
  <c r="Q585" i="7"/>
  <c r="AF585" i="7"/>
  <c r="X585" i="7"/>
  <c r="P585" i="7"/>
  <c r="AC585" i="7"/>
  <c r="U585" i="7"/>
  <c r="M585" i="7"/>
  <c r="AH585" i="7"/>
  <c r="Z585" i="7"/>
  <c r="R585" i="7"/>
  <c r="AA585" i="7"/>
  <c r="O589" i="7"/>
  <c r="AB598" i="7"/>
  <c r="AA604" i="7"/>
  <c r="O604" i="7"/>
  <c r="S554" i="7"/>
  <c r="AA554" i="7"/>
  <c r="AI554" i="7"/>
  <c r="M562" i="7"/>
  <c r="X562" i="7"/>
  <c r="AH562" i="7"/>
  <c r="V563" i="7"/>
  <c r="AG563" i="7"/>
  <c r="AF564" i="7"/>
  <c r="X564" i="7"/>
  <c r="P564" i="7"/>
  <c r="AC564" i="7"/>
  <c r="U564" i="7"/>
  <c r="M564" i="7"/>
  <c r="V564" i="7"/>
  <c r="AG564" i="7"/>
  <c r="AG565" i="7"/>
  <c r="Y565" i="7"/>
  <c r="Q565" i="7"/>
  <c r="AD565" i="7"/>
  <c r="V565" i="7"/>
  <c r="N565" i="7"/>
  <c r="U565" i="7"/>
  <c r="AF565" i="7"/>
  <c r="AH566" i="7"/>
  <c r="Z566" i="7"/>
  <c r="R566" i="7"/>
  <c r="AE566" i="7"/>
  <c r="W566" i="7"/>
  <c r="O566" i="7"/>
  <c r="U566" i="7"/>
  <c r="AF566" i="7"/>
  <c r="S569" i="7"/>
  <c r="AD569" i="7"/>
  <c r="R570" i="7"/>
  <c r="AC570" i="7"/>
  <c r="Q571" i="7"/>
  <c r="AA571" i="7"/>
  <c r="Q572" i="7"/>
  <c r="AA572" i="7"/>
  <c r="P573" i="7"/>
  <c r="AA573" i="7"/>
  <c r="P574" i="7"/>
  <c r="AA574" i="7"/>
  <c r="M578" i="7"/>
  <c r="X578" i="7"/>
  <c r="AH578" i="7"/>
  <c r="V579" i="7"/>
  <c r="AG579" i="7"/>
  <c r="AF580" i="7"/>
  <c r="X580" i="7"/>
  <c r="P580" i="7"/>
  <c r="AC580" i="7"/>
  <c r="U580" i="7"/>
  <c r="M580" i="7"/>
  <c r="V580" i="7"/>
  <c r="AG580" i="7"/>
  <c r="AG581" i="7"/>
  <c r="Y581" i="7"/>
  <c r="Q581" i="7"/>
  <c r="AD581" i="7"/>
  <c r="V581" i="7"/>
  <c r="N581" i="7"/>
  <c r="U581" i="7"/>
  <c r="AF581" i="7"/>
  <c r="AH582" i="7"/>
  <c r="Z582" i="7"/>
  <c r="R582" i="7"/>
  <c r="AE582" i="7"/>
  <c r="W582" i="7"/>
  <c r="O582" i="7"/>
  <c r="U582" i="7"/>
  <c r="AF582" i="7"/>
  <c r="AB585" i="7"/>
  <c r="S589" i="7"/>
  <c r="S294" i="7"/>
  <c r="AA294" i="7"/>
  <c r="S545" i="7"/>
  <c r="AA545" i="7"/>
  <c r="S553" i="7"/>
  <c r="AA553" i="7"/>
  <c r="T554" i="7"/>
  <c r="AB554" i="7"/>
  <c r="AH558" i="7"/>
  <c r="Z558" i="7"/>
  <c r="R558" i="7"/>
  <c r="T558" i="7"/>
  <c r="AC558" i="7"/>
  <c r="O562" i="7"/>
  <c r="Y562" i="7"/>
  <c r="AJ562" i="7"/>
  <c r="M563" i="7"/>
  <c r="X563" i="7"/>
  <c r="AH563" i="7"/>
  <c r="W564" i="7"/>
  <c r="AH564" i="7"/>
  <c r="W565" i="7"/>
  <c r="AH565" i="7"/>
  <c r="V566" i="7"/>
  <c r="AG566" i="7"/>
  <c r="T569" i="7"/>
  <c r="T570" i="7"/>
  <c r="AE570" i="7"/>
  <c r="R571" i="7"/>
  <c r="AC571" i="7"/>
  <c r="R572" i="7"/>
  <c r="AB572" i="7"/>
  <c r="R573" i="7"/>
  <c r="AB573" i="7"/>
  <c r="Q574" i="7"/>
  <c r="AB574" i="7"/>
  <c r="O578" i="7"/>
  <c r="Y578" i="7"/>
  <c r="AJ578" i="7"/>
  <c r="M579" i="7"/>
  <c r="X579" i="7"/>
  <c r="AH579" i="7"/>
  <c r="W580" i="7"/>
  <c r="AH580" i="7"/>
  <c r="W581" i="7"/>
  <c r="AH581" i="7"/>
  <c r="V582" i="7"/>
  <c r="AG582" i="7"/>
  <c r="N585" i="7"/>
  <c r="AD585" i="7"/>
  <c r="AH586" i="7"/>
  <c r="Z586" i="7"/>
  <c r="R586" i="7"/>
  <c r="AG586" i="7"/>
  <c r="Y586" i="7"/>
  <c r="Q586" i="7"/>
  <c r="AE586" i="7"/>
  <c r="W586" i="7"/>
  <c r="O586" i="7"/>
  <c r="AD586" i="7"/>
  <c r="V586" i="7"/>
  <c r="N586" i="7"/>
  <c r="AF586" i="7"/>
  <c r="W589" i="7"/>
  <c r="AD590" i="7"/>
  <c r="V590" i="7"/>
  <c r="N590" i="7"/>
  <c r="AC590" i="7"/>
  <c r="U590" i="7"/>
  <c r="M590" i="7"/>
  <c r="AG590" i="7"/>
  <c r="Y590" i="7"/>
  <c r="Q590" i="7"/>
  <c r="AF590" i="7"/>
  <c r="X590" i="7"/>
  <c r="P590" i="7"/>
  <c r="AG594" i="7"/>
  <c r="Y594" i="7"/>
  <c r="Q594" i="7"/>
  <c r="AE594" i="7"/>
  <c r="V594" i="7"/>
  <c r="M594" i="7"/>
  <c r="AD594" i="7"/>
  <c r="U594" i="7"/>
  <c r="AB594" i="7"/>
  <c r="S594" i="7"/>
  <c r="AJ594" i="7"/>
  <c r="AA594" i="7"/>
  <c r="R594" i="7"/>
  <c r="AI594" i="7"/>
  <c r="Z594" i="7"/>
  <c r="P594" i="7"/>
  <c r="AH594" i="7"/>
  <c r="X594" i="7"/>
  <c r="O594" i="7"/>
  <c r="AF594" i="7"/>
  <c r="W594" i="7"/>
  <c r="N594" i="7"/>
  <c r="AF596" i="7"/>
  <c r="W596" i="7"/>
  <c r="N596" i="7"/>
  <c r="AE596" i="7"/>
  <c r="V596" i="7"/>
  <c r="M596" i="7"/>
  <c r="AC596" i="7"/>
  <c r="T596" i="7"/>
  <c r="AB596" i="7"/>
  <c r="R596" i="7"/>
  <c r="AJ596" i="7"/>
  <c r="Z596" i="7"/>
  <c r="Q596" i="7"/>
  <c r="AH596" i="7"/>
  <c r="Y596" i="7"/>
  <c r="P596" i="7"/>
  <c r="AG596" i="7"/>
  <c r="X596" i="7"/>
  <c r="O596" i="7"/>
  <c r="AJ604" i="7"/>
  <c r="AG7" i="7"/>
  <c r="Y7" i="7"/>
  <c r="Q7" i="7"/>
  <c r="AD7" i="7"/>
  <c r="V7" i="7"/>
  <c r="N7" i="7"/>
  <c r="AB7" i="7"/>
  <c r="R7" i="7"/>
  <c r="Z7" i="7"/>
  <c r="M7" i="7"/>
  <c r="AJ7" i="7"/>
  <c r="X7" i="7"/>
  <c r="AH7" i="7"/>
  <c r="U7" i="7"/>
  <c r="AF7" i="7"/>
  <c r="T7" i="7"/>
  <c r="AE7" i="7"/>
  <c r="S7" i="7"/>
  <c r="AC7" i="7"/>
  <c r="P7" i="7"/>
  <c r="AA7" i="7"/>
  <c r="O7" i="7"/>
  <c r="P559" i="7"/>
  <c r="X559" i="7"/>
  <c r="AF559" i="7"/>
  <c r="S562" i="7"/>
  <c r="AA562" i="7"/>
  <c r="P567" i="7"/>
  <c r="X567" i="7"/>
  <c r="AF567" i="7"/>
  <c r="S570" i="7"/>
  <c r="AA570" i="7"/>
  <c r="P575" i="7"/>
  <c r="X575" i="7"/>
  <c r="AF575" i="7"/>
  <c r="S578" i="7"/>
  <c r="AA578" i="7"/>
  <c r="P583" i="7"/>
  <c r="X583" i="7"/>
  <c r="AF583" i="7"/>
  <c r="S586" i="7"/>
  <c r="AA586" i="7"/>
  <c r="T587" i="7"/>
  <c r="AB587" i="7"/>
  <c r="AJ587" i="7"/>
  <c r="M588" i="7"/>
  <c r="U588" i="7"/>
  <c r="AC588" i="7"/>
  <c r="O590" i="7"/>
  <c r="W590" i="7"/>
  <c r="AE590" i="7"/>
  <c r="P591" i="7"/>
  <c r="X591" i="7"/>
  <c r="AF591" i="7"/>
  <c r="Q592" i="7"/>
  <c r="Y592" i="7"/>
  <c r="AG592" i="7"/>
  <c r="S593" i="7"/>
  <c r="AH595" i="7"/>
  <c r="Z595" i="7"/>
  <c r="R595" i="7"/>
  <c r="T595" i="7"/>
  <c r="AC595" i="7"/>
  <c r="AJ597" i="7"/>
  <c r="AB597" i="7"/>
  <c r="T597" i="7"/>
  <c r="S597" i="7"/>
  <c r="AC597" i="7"/>
  <c r="P598" i="7"/>
  <c r="Y598" i="7"/>
  <c r="AH598" i="7"/>
  <c r="V599" i="7"/>
  <c r="AH599" i="7"/>
  <c r="V600" i="7"/>
  <c r="AF600" i="7"/>
  <c r="V601" i="7"/>
  <c r="AF601" i="7"/>
  <c r="V602" i="7"/>
  <c r="M603" i="7"/>
  <c r="X603" i="7"/>
  <c r="P604" i="7"/>
  <c r="AB604" i="7"/>
  <c r="U605" i="7"/>
  <c r="AE606" i="7"/>
  <c r="W606" i="7"/>
  <c r="O606" i="7"/>
  <c r="AJ606" i="7"/>
  <c r="AB606" i="7"/>
  <c r="T606" i="7"/>
  <c r="AC606" i="7"/>
  <c r="R606" i="7"/>
  <c r="V606" i="7"/>
  <c r="AH606" i="7"/>
  <c r="Y607" i="7"/>
  <c r="AJ607" i="7"/>
  <c r="S8" i="7"/>
  <c r="T9" i="7"/>
  <c r="AJ10" i="7"/>
  <c r="AB10" i="7"/>
  <c r="T10" i="7"/>
  <c r="AG10" i="7"/>
  <c r="Y10" i="7"/>
  <c r="Q10" i="7"/>
  <c r="AI10" i="7"/>
  <c r="X10" i="7"/>
  <c r="N10" i="7"/>
  <c r="V10" i="7"/>
  <c r="AH10" i="7"/>
  <c r="P11" i="7"/>
  <c r="AE11" i="7"/>
  <c r="AI12" i="7"/>
  <c r="AH15" i="7"/>
  <c r="Z15" i="7"/>
  <c r="R15" i="7"/>
  <c r="AG15" i="7"/>
  <c r="Y15" i="7"/>
  <c r="Q15" i="7"/>
  <c r="AF15" i="7"/>
  <c r="X15" i="7"/>
  <c r="P15" i="7"/>
  <c r="AD15" i="7"/>
  <c r="V15" i="7"/>
  <c r="N15" i="7"/>
  <c r="W15" i="7"/>
  <c r="AC15" i="7"/>
  <c r="M15" i="7"/>
  <c r="AE15" i="7"/>
  <c r="AG16" i="7"/>
  <c r="Y16" i="7"/>
  <c r="Q16" i="7"/>
  <c r="AJ16" i="7"/>
  <c r="T16" i="7"/>
  <c r="X16" i="7"/>
  <c r="AD16" i="7"/>
  <c r="P19" i="7"/>
  <c r="AF593" i="7"/>
  <c r="X593" i="7"/>
  <c r="P593" i="7"/>
  <c r="T593" i="7"/>
  <c r="AC593" i="7"/>
  <c r="U595" i="7"/>
  <c r="AD595" i="7"/>
  <c r="Q598" i="7"/>
  <c r="Z598" i="7"/>
  <c r="AI598" i="7"/>
  <c r="M599" i="7"/>
  <c r="Y599" i="7"/>
  <c r="AI599" i="7"/>
  <c r="M600" i="7"/>
  <c r="W600" i="7"/>
  <c r="AH600" i="7"/>
  <c r="M601" i="7"/>
  <c r="W601" i="7"/>
  <c r="AI601" i="7"/>
  <c r="AF602" i="7"/>
  <c r="X602" i="7"/>
  <c r="P602" i="7"/>
  <c r="AE602" i="7"/>
  <c r="U602" i="7"/>
  <c r="W602" i="7"/>
  <c r="AJ602" i="7"/>
  <c r="Q604" i="7"/>
  <c r="AD604" i="7"/>
  <c r="T8" i="7"/>
  <c r="AF8" i="7"/>
  <c r="Q11" i="7"/>
  <c r="AF11" i="7"/>
  <c r="AD12" i="7"/>
  <c r="V12" i="7"/>
  <c r="N12" i="7"/>
  <c r="AJ12" i="7"/>
  <c r="Y12" i="7"/>
  <c r="O12" i="7"/>
  <c r="AC12" i="7"/>
  <c r="R12" i="7"/>
  <c r="Z12" i="7"/>
  <c r="AI15" i="7"/>
  <c r="S19" i="7"/>
  <c r="AI374" i="7"/>
  <c r="S374" i="7"/>
  <c r="AH374" i="7"/>
  <c r="R374" i="7"/>
  <c r="S592" i="7"/>
  <c r="AA592" i="7"/>
  <c r="AI592" i="7"/>
  <c r="U593" i="7"/>
  <c r="AD593" i="7"/>
  <c r="M595" i="7"/>
  <c r="V595" i="7"/>
  <c r="AE595" i="7"/>
  <c r="R598" i="7"/>
  <c r="AA598" i="7"/>
  <c r="AJ598" i="7"/>
  <c r="O599" i="7"/>
  <c r="Z599" i="7"/>
  <c r="AJ599" i="7"/>
  <c r="N600" i="7"/>
  <c r="X600" i="7"/>
  <c r="AI600" i="7"/>
  <c r="N601" i="7"/>
  <c r="Y601" i="7"/>
  <c r="AJ601" i="7"/>
  <c r="S604" i="7"/>
  <c r="AF604" i="7"/>
  <c r="AE605" i="7"/>
  <c r="T605" i="7"/>
  <c r="X605" i="7"/>
  <c r="AJ605" i="7"/>
  <c r="U8" i="7"/>
  <c r="AG8" i="7"/>
  <c r="T11" i="7"/>
  <c r="AG11" i="7"/>
  <c r="W19" i="7"/>
  <c r="AH375" i="7"/>
  <c r="Z375" i="7"/>
  <c r="R375" i="7"/>
  <c r="AG375" i="7"/>
  <c r="Y375" i="7"/>
  <c r="Q375" i="7"/>
  <c r="AF375" i="7"/>
  <c r="X375" i="7"/>
  <c r="P375" i="7"/>
  <c r="AD375" i="7"/>
  <c r="V375" i="7"/>
  <c r="N375" i="7"/>
  <c r="AI375" i="7"/>
  <c r="S375" i="7"/>
  <c r="AE375" i="7"/>
  <c r="O375" i="7"/>
  <c r="AC375" i="7"/>
  <c r="M375" i="7"/>
  <c r="W375" i="7"/>
  <c r="AG459" i="7"/>
  <c r="Y459" i="7"/>
  <c r="Q459" i="7"/>
  <c r="AD459" i="7"/>
  <c r="V459" i="7"/>
  <c r="N459" i="7"/>
  <c r="AB459" i="7"/>
  <c r="R459" i="7"/>
  <c r="AA459" i="7"/>
  <c r="P459" i="7"/>
  <c r="AJ459" i="7"/>
  <c r="Z459" i="7"/>
  <c r="O459" i="7"/>
  <c r="AI459" i="7"/>
  <c r="X459" i="7"/>
  <c r="M459" i="7"/>
  <c r="AH459" i="7"/>
  <c r="W459" i="7"/>
  <c r="AF459" i="7"/>
  <c r="AE459" i="7"/>
  <c r="AC459" i="7"/>
  <c r="U459" i="7"/>
  <c r="T459" i="7"/>
  <c r="S459" i="7"/>
  <c r="S559" i="7"/>
  <c r="AA559" i="7"/>
  <c r="S567" i="7"/>
  <c r="AA567" i="7"/>
  <c r="S575" i="7"/>
  <c r="AA575" i="7"/>
  <c r="S583" i="7"/>
  <c r="AA583" i="7"/>
  <c r="O587" i="7"/>
  <c r="W587" i="7"/>
  <c r="AE587" i="7"/>
  <c r="P588" i="7"/>
  <c r="X588" i="7"/>
  <c r="AF588" i="7"/>
  <c r="R590" i="7"/>
  <c r="Z590" i="7"/>
  <c r="AH590" i="7"/>
  <c r="S591" i="7"/>
  <c r="AA591" i="7"/>
  <c r="T592" i="7"/>
  <c r="AB592" i="7"/>
  <c r="AJ592" i="7"/>
  <c r="M593" i="7"/>
  <c r="V593" i="7"/>
  <c r="AE593" i="7"/>
  <c r="N595" i="7"/>
  <c r="W595" i="7"/>
  <c r="AF595" i="7"/>
  <c r="S598" i="7"/>
  <c r="Q599" i="7"/>
  <c r="AA599" i="7"/>
  <c r="O600" i="7"/>
  <c r="Z600" i="7"/>
  <c r="AJ600" i="7"/>
  <c r="P601" i="7"/>
  <c r="AA601" i="7"/>
  <c r="N602" i="7"/>
  <c r="Z602" i="7"/>
  <c r="P603" i="7"/>
  <c r="V604" i="7"/>
  <c r="M605" i="7"/>
  <c r="Y605" i="7"/>
  <c r="Q607" i="7"/>
  <c r="AD607" i="7"/>
  <c r="AH8" i="7"/>
  <c r="Z8" i="7"/>
  <c r="R8" i="7"/>
  <c r="AE8" i="7"/>
  <c r="W8" i="7"/>
  <c r="O8" i="7"/>
  <c r="AB8" i="7"/>
  <c r="Q8" i="7"/>
  <c r="V8" i="7"/>
  <c r="AI8" i="7"/>
  <c r="Z9" i="7"/>
  <c r="O9" i="7"/>
  <c r="W9" i="7"/>
  <c r="AJ9" i="7"/>
  <c r="J11" i="7"/>
  <c r="V11" i="7"/>
  <c r="AI11" i="7"/>
  <c r="P12" i="7"/>
  <c r="AE12" i="7"/>
  <c r="AF13" i="7"/>
  <c r="X13" i="7"/>
  <c r="P13" i="7"/>
  <c r="AE13" i="7"/>
  <c r="W13" i="7"/>
  <c r="O13" i="7"/>
  <c r="AD13" i="7"/>
  <c r="V13" i="7"/>
  <c r="N13" i="7"/>
  <c r="AJ13" i="7"/>
  <c r="AB13" i="7"/>
  <c r="T13" i="7"/>
  <c r="AG13" i="7"/>
  <c r="Q13" i="7"/>
  <c r="U13" i="7"/>
  <c r="AC13" i="7"/>
  <c r="AH14" i="7"/>
  <c r="R14" i="7"/>
  <c r="AI14" i="7"/>
  <c r="S15" i="7"/>
  <c r="Y19" i="7"/>
  <c r="V374" i="7"/>
  <c r="P587" i="7"/>
  <c r="X587" i="7"/>
  <c r="AF587" i="7"/>
  <c r="Q588" i="7"/>
  <c r="Y588" i="7"/>
  <c r="AG588" i="7"/>
  <c r="S590" i="7"/>
  <c r="AA590" i="7"/>
  <c r="T591" i="7"/>
  <c r="AB591" i="7"/>
  <c r="M592" i="7"/>
  <c r="U592" i="7"/>
  <c r="AC592" i="7"/>
  <c r="N593" i="7"/>
  <c r="W593" i="7"/>
  <c r="AG593" i="7"/>
  <c r="O595" i="7"/>
  <c r="X595" i="7"/>
  <c r="AG595" i="7"/>
  <c r="AI596" i="7"/>
  <c r="AC598" i="7"/>
  <c r="U598" i="7"/>
  <c r="M598" i="7"/>
  <c r="T598" i="7"/>
  <c r="AD598" i="7"/>
  <c r="AC604" i="7"/>
  <c r="U604" i="7"/>
  <c r="M604" i="7"/>
  <c r="AH604" i="7"/>
  <c r="Z604" i="7"/>
  <c r="R604" i="7"/>
  <c r="AE604" i="7"/>
  <c r="T604" i="7"/>
  <c r="W604" i="7"/>
  <c r="AI604" i="7"/>
  <c r="X8" i="7"/>
  <c r="AJ8" i="7"/>
  <c r="AC11" i="7"/>
  <c r="U11" i="7"/>
  <c r="M11" i="7"/>
  <c r="AH11" i="7"/>
  <c r="Z11" i="7"/>
  <c r="R11" i="7"/>
  <c r="AJ11" i="7"/>
  <c r="Y11" i="7"/>
  <c r="O11" i="7"/>
  <c r="AD11" i="7"/>
  <c r="S11" i="7"/>
  <c r="X11" i="7"/>
  <c r="AD19" i="7"/>
  <c r="V19" i="7"/>
  <c r="N19" i="7"/>
  <c r="AC19" i="7"/>
  <c r="U19" i="7"/>
  <c r="M19" i="7"/>
  <c r="AJ19" i="7"/>
  <c r="AB19" i="7"/>
  <c r="T19" i="7"/>
  <c r="AH19" i="7"/>
  <c r="Z19" i="7"/>
  <c r="R19" i="7"/>
  <c r="AG19" i="7"/>
  <c r="Q19" i="7"/>
  <c r="AF19" i="7"/>
  <c r="X19" i="7"/>
  <c r="AE19" i="7"/>
  <c r="R587" i="7"/>
  <c r="Z587" i="7"/>
  <c r="AH587" i="7"/>
  <c r="S588" i="7"/>
  <c r="AA588" i="7"/>
  <c r="O592" i="7"/>
  <c r="W592" i="7"/>
  <c r="AE592" i="7"/>
  <c r="Q593" i="7"/>
  <c r="Z593" i="7"/>
  <c r="AI593" i="7"/>
  <c r="J595" i="7"/>
  <c r="Q595" i="7"/>
  <c r="AA595" i="7"/>
  <c r="AJ595" i="7"/>
  <c r="N598" i="7"/>
  <c r="W598" i="7"/>
  <c r="AF598" i="7"/>
  <c r="T599" i="7"/>
  <c r="T600" i="7"/>
  <c r="T601" i="7"/>
  <c r="R602" i="7"/>
  <c r="AD602" i="7"/>
  <c r="AJ603" i="7"/>
  <c r="AB603" i="7"/>
  <c r="T603" i="7"/>
  <c r="AG603" i="7"/>
  <c r="Y603" i="7"/>
  <c r="Q603" i="7"/>
  <c r="AD603" i="7"/>
  <c r="S603" i="7"/>
  <c r="V603" i="7"/>
  <c r="AH603" i="7"/>
  <c r="N604" i="7"/>
  <c r="Y604" i="7"/>
  <c r="Q605" i="7"/>
  <c r="AC605" i="7"/>
  <c r="V607" i="7"/>
  <c r="N8" i="7"/>
  <c r="AA8" i="7"/>
  <c r="AA11" i="7"/>
  <c r="U12" i="7"/>
  <c r="AH12" i="7"/>
  <c r="AI19" i="7"/>
  <c r="AD374" i="7"/>
  <c r="AA375" i="7"/>
  <c r="S587" i="7"/>
  <c r="AA587" i="7"/>
  <c r="T588" i="7"/>
  <c r="AB588" i="7"/>
  <c r="P592" i="7"/>
  <c r="X592" i="7"/>
  <c r="R593" i="7"/>
  <c r="AA593" i="7"/>
  <c r="AJ593" i="7"/>
  <c r="S595" i="7"/>
  <c r="O598" i="7"/>
  <c r="X598" i="7"/>
  <c r="AG598" i="7"/>
  <c r="AF599" i="7"/>
  <c r="X599" i="7"/>
  <c r="P599" i="7"/>
  <c r="AG599" i="7"/>
  <c r="W599" i="7"/>
  <c r="N599" i="7"/>
  <c r="U599" i="7"/>
  <c r="AE599" i="7"/>
  <c r="AG600" i="7"/>
  <c r="Y600" i="7"/>
  <c r="Q600" i="7"/>
  <c r="AB600" i="7"/>
  <c r="S600" i="7"/>
  <c r="U600" i="7"/>
  <c r="AE600" i="7"/>
  <c r="AH601" i="7"/>
  <c r="Z601" i="7"/>
  <c r="R601" i="7"/>
  <c r="AG601" i="7"/>
  <c r="X601" i="7"/>
  <c r="O601" i="7"/>
  <c r="U601" i="7"/>
  <c r="AE601" i="7"/>
  <c r="R605" i="7"/>
  <c r="AF605" i="7"/>
  <c r="AF607" i="7"/>
  <c r="X607" i="7"/>
  <c r="P607" i="7"/>
  <c r="AC607" i="7"/>
  <c r="U607" i="7"/>
  <c r="M607" i="7"/>
  <c r="AB607" i="7"/>
  <c r="R607" i="7"/>
  <c r="W607" i="7"/>
  <c r="AI607" i="7"/>
  <c r="P8" i="7"/>
  <c r="N11" i="7"/>
  <c r="AB11" i="7"/>
  <c r="O19" i="7"/>
  <c r="AI16" i="7"/>
  <c r="T372" i="7"/>
  <c r="AG374" i="7"/>
  <c r="Y374" i="7"/>
  <c r="Q374" i="7"/>
  <c r="AF374" i="7"/>
  <c r="X374" i="7"/>
  <c r="P374" i="7"/>
  <c r="AE374" i="7"/>
  <c r="W374" i="7"/>
  <c r="O374" i="7"/>
  <c r="AC374" i="7"/>
  <c r="U374" i="7"/>
  <c r="M374" i="7"/>
  <c r="AA374" i="7"/>
  <c r="U376" i="7"/>
  <c r="AE381" i="7"/>
  <c r="AH460" i="7"/>
  <c r="Z460" i="7"/>
  <c r="R460" i="7"/>
  <c r="AE460" i="7"/>
  <c r="W460" i="7"/>
  <c r="O460" i="7"/>
  <c r="AB460" i="7"/>
  <c r="Q460" i="7"/>
  <c r="AA460" i="7"/>
  <c r="P460" i="7"/>
  <c r="AJ460" i="7"/>
  <c r="Y460" i="7"/>
  <c r="N460" i="7"/>
  <c r="AI460" i="7"/>
  <c r="X460" i="7"/>
  <c r="M460" i="7"/>
  <c r="AG460" i="7"/>
  <c r="V460" i="7"/>
  <c r="AF381" i="7"/>
  <c r="X381" i="7"/>
  <c r="P381" i="7"/>
  <c r="AC381" i="7"/>
  <c r="U381" i="7"/>
  <c r="M381" i="7"/>
  <c r="AB381" i="7"/>
  <c r="R381" i="7"/>
  <c r="AA381" i="7"/>
  <c r="Q381" i="7"/>
  <c r="AJ381" i="7"/>
  <c r="Z381" i="7"/>
  <c r="O381" i="7"/>
  <c r="AI381" i="7"/>
  <c r="Y381" i="7"/>
  <c r="N381" i="7"/>
  <c r="AH381" i="7"/>
  <c r="W381" i="7"/>
  <c r="AE372" i="7"/>
  <c r="W372" i="7"/>
  <c r="O372" i="7"/>
  <c r="AC372" i="7"/>
  <c r="U372" i="7"/>
  <c r="M372" i="7"/>
  <c r="AB372" i="7"/>
  <c r="AD376" i="7"/>
  <c r="S381" i="7"/>
  <c r="S596" i="7"/>
  <c r="AA596" i="7"/>
  <c r="AI602" i="7"/>
  <c r="AG14" i="7"/>
  <c r="Y14" i="7"/>
  <c r="Q14" i="7"/>
  <c r="AF14" i="7"/>
  <c r="X14" i="7"/>
  <c r="P14" i="7"/>
  <c r="AE14" i="7"/>
  <c r="W14" i="7"/>
  <c r="O14" i="7"/>
  <c r="AC14" i="7"/>
  <c r="U14" i="7"/>
  <c r="M14" i="7"/>
  <c r="AA14" i="7"/>
  <c r="P372" i="7"/>
  <c r="AF372" i="7"/>
  <c r="AF373" i="7"/>
  <c r="X373" i="7"/>
  <c r="P373" i="7"/>
  <c r="AE373" i="7"/>
  <c r="W373" i="7"/>
  <c r="O373" i="7"/>
  <c r="AD373" i="7"/>
  <c r="V373" i="7"/>
  <c r="N373" i="7"/>
  <c r="AJ373" i="7"/>
  <c r="AB373" i="7"/>
  <c r="T373" i="7"/>
  <c r="Z373" i="7"/>
  <c r="T374" i="7"/>
  <c r="AJ374" i="7"/>
  <c r="M376" i="7"/>
  <c r="AH377" i="7"/>
  <c r="X377" i="7"/>
  <c r="O377" i="7"/>
  <c r="AD377" i="7"/>
  <c r="T381" i="7"/>
  <c r="U460" i="7"/>
  <c r="S605" i="7"/>
  <c r="AA605" i="7"/>
  <c r="AI605" i="7"/>
  <c r="P9" i="7"/>
  <c r="X9" i="7"/>
  <c r="AF9" i="7"/>
  <c r="S12" i="7"/>
  <c r="AA12" i="7"/>
  <c r="O16" i="7"/>
  <c r="W16" i="7"/>
  <c r="AE16" i="7"/>
  <c r="P17" i="7"/>
  <c r="X17" i="7"/>
  <c r="AF17" i="7"/>
  <c r="Q18" i="7"/>
  <c r="Y18" i="7"/>
  <c r="AG18" i="7"/>
  <c r="S372" i="7"/>
  <c r="AA372" i="7"/>
  <c r="AI372" i="7"/>
  <c r="O376" i="7"/>
  <c r="Y376" i="7"/>
  <c r="AH376" i="7"/>
  <c r="AG377" i="7"/>
  <c r="Y377" i="7"/>
  <c r="Q377" i="7"/>
  <c r="T377" i="7"/>
  <c r="AC377" i="7"/>
  <c r="P378" i="7"/>
  <c r="Y378" i="7"/>
  <c r="AI378" i="7"/>
  <c r="U379" i="7"/>
  <c r="AD379" i="7"/>
  <c r="AI461" i="7"/>
  <c r="U461" i="7"/>
  <c r="AE461" i="7"/>
  <c r="S462" i="7"/>
  <c r="T463" i="7"/>
  <c r="T464" i="7"/>
  <c r="R465" i="7"/>
  <c r="R466" i="7"/>
  <c r="AB466" i="7"/>
  <c r="T467" i="7"/>
  <c r="X468" i="7"/>
  <c r="Y495" i="7"/>
  <c r="R496" i="7"/>
  <c r="AH496" i="7"/>
  <c r="AA497" i="7"/>
  <c r="U499" i="7"/>
  <c r="S483" i="7"/>
  <c r="AJ484" i="7"/>
  <c r="U20" i="7"/>
  <c r="V461" i="7"/>
  <c r="AG461" i="7"/>
  <c r="AJ462" i="7"/>
  <c r="AB462" i="7"/>
  <c r="T462" i="7"/>
  <c r="AG462" i="7"/>
  <c r="Y462" i="7"/>
  <c r="Q462" i="7"/>
  <c r="U462" i="7"/>
  <c r="AE462" i="7"/>
  <c r="AC463" i="7"/>
  <c r="U463" i="7"/>
  <c r="M463" i="7"/>
  <c r="AH463" i="7"/>
  <c r="Z463" i="7"/>
  <c r="R463" i="7"/>
  <c r="V463" i="7"/>
  <c r="AF463" i="7"/>
  <c r="T483" i="7"/>
  <c r="AD20" i="7"/>
  <c r="S18" i="7"/>
  <c r="AA18" i="7"/>
  <c r="AI18" i="7"/>
  <c r="R376" i="7"/>
  <c r="AA376" i="7"/>
  <c r="AJ376" i="7"/>
  <c r="M377" i="7"/>
  <c r="V377" i="7"/>
  <c r="AE377" i="7"/>
  <c r="S378" i="7"/>
  <c r="AB378" i="7"/>
  <c r="N379" i="7"/>
  <c r="W379" i="7"/>
  <c r="AF379" i="7"/>
  <c r="M461" i="7"/>
  <c r="W461" i="7"/>
  <c r="AH461" i="7"/>
  <c r="V462" i="7"/>
  <c r="AF462" i="7"/>
  <c r="W463" i="7"/>
  <c r="AG463" i="7"/>
  <c r="AD464" i="7"/>
  <c r="V464" i="7"/>
  <c r="N464" i="7"/>
  <c r="W464" i="7"/>
  <c r="AG464" i="7"/>
  <c r="AE465" i="7"/>
  <c r="W465" i="7"/>
  <c r="O465" i="7"/>
  <c r="AJ465" i="7"/>
  <c r="AB465" i="7"/>
  <c r="T465" i="7"/>
  <c r="U465" i="7"/>
  <c r="AF465" i="7"/>
  <c r="T466" i="7"/>
  <c r="AE466" i="7"/>
  <c r="AH467" i="7"/>
  <c r="Z467" i="7"/>
  <c r="R467" i="7"/>
  <c r="AG467" i="7"/>
  <c r="Y467" i="7"/>
  <c r="Q467" i="7"/>
  <c r="AD467" i="7"/>
  <c r="V467" i="7"/>
  <c r="N467" i="7"/>
  <c r="W467" i="7"/>
  <c r="AJ467" i="7"/>
  <c r="P495" i="7"/>
  <c r="AB495" i="7"/>
  <c r="U496" i="7"/>
  <c r="N497" i="7"/>
  <c r="AD497" i="7"/>
  <c r="AH498" i="7"/>
  <c r="Z498" i="7"/>
  <c r="R498" i="7"/>
  <c r="AG498" i="7"/>
  <c r="Y498" i="7"/>
  <c r="Q498" i="7"/>
  <c r="AF498" i="7"/>
  <c r="X498" i="7"/>
  <c r="P498" i="7"/>
  <c r="AC498" i="7"/>
  <c r="U498" i="7"/>
  <c r="M498" i="7"/>
  <c r="AA498" i="7"/>
  <c r="AB499" i="7"/>
  <c r="AG365" i="7"/>
  <c r="Y365" i="7"/>
  <c r="Q365" i="7"/>
  <c r="AF365" i="7"/>
  <c r="X365" i="7"/>
  <c r="P365" i="7"/>
  <c r="AE365" i="7"/>
  <c r="W365" i="7"/>
  <c r="O365" i="7"/>
  <c r="AD365" i="7"/>
  <c r="V365" i="7"/>
  <c r="N365" i="7"/>
  <c r="AC365" i="7"/>
  <c r="U365" i="7"/>
  <c r="M365" i="7"/>
  <c r="AJ365" i="7"/>
  <c r="AB365" i="7"/>
  <c r="T365" i="7"/>
  <c r="AA483" i="7"/>
  <c r="S602" i="7"/>
  <c r="AA602" i="7"/>
  <c r="N605" i="7"/>
  <c r="V605" i="7"/>
  <c r="S9" i="7"/>
  <c r="AA9" i="7"/>
  <c r="R16" i="7"/>
  <c r="Z16" i="7"/>
  <c r="AH16" i="7"/>
  <c r="S17" i="7"/>
  <c r="AA17" i="7"/>
  <c r="T18" i="7"/>
  <c r="AB18" i="7"/>
  <c r="AJ18" i="7"/>
  <c r="N372" i="7"/>
  <c r="V372" i="7"/>
  <c r="S376" i="7"/>
  <c r="N377" i="7"/>
  <c r="W377" i="7"/>
  <c r="AF377" i="7"/>
  <c r="AH378" i="7"/>
  <c r="Z378" i="7"/>
  <c r="R378" i="7"/>
  <c r="T378" i="7"/>
  <c r="AC378" i="7"/>
  <c r="O379" i="7"/>
  <c r="X379" i="7"/>
  <c r="AJ380" i="7"/>
  <c r="AB380" i="7"/>
  <c r="T380" i="7"/>
  <c r="S380" i="7"/>
  <c r="AC380" i="7"/>
  <c r="N461" i="7"/>
  <c r="Y461" i="7"/>
  <c r="AJ461" i="7"/>
  <c r="M462" i="7"/>
  <c r="W462" i="7"/>
  <c r="AH462" i="7"/>
  <c r="N463" i="7"/>
  <c r="X463" i="7"/>
  <c r="AI463" i="7"/>
  <c r="M464" i="7"/>
  <c r="X464" i="7"/>
  <c r="AH464" i="7"/>
  <c r="V465" i="7"/>
  <c r="AG465" i="7"/>
  <c r="AF466" i="7"/>
  <c r="X466" i="7"/>
  <c r="P466" i="7"/>
  <c r="AC466" i="7"/>
  <c r="U466" i="7"/>
  <c r="M466" i="7"/>
  <c r="V466" i="7"/>
  <c r="AG466" i="7"/>
  <c r="X467" i="7"/>
  <c r="P468" i="7"/>
  <c r="AC494" i="7"/>
  <c r="U494" i="7"/>
  <c r="M494" i="7"/>
  <c r="AJ494" i="7"/>
  <c r="AB494" i="7"/>
  <c r="T494" i="7"/>
  <c r="AG494" i="7"/>
  <c r="Y494" i="7"/>
  <c r="Q494" i="7"/>
  <c r="W494" i="7"/>
  <c r="AI494" i="7"/>
  <c r="Q495" i="7"/>
  <c r="AE495" i="7"/>
  <c r="Y496" i="7"/>
  <c r="R497" i="7"/>
  <c r="AH497" i="7"/>
  <c r="AB498" i="7"/>
  <c r="AI499" i="7"/>
  <c r="AC499" i="7"/>
  <c r="AB483" i="7"/>
  <c r="M484" i="7"/>
  <c r="AI516" i="7"/>
  <c r="AD243" i="7"/>
  <c r="S16" i="7"/>
  <c r="AA16" i="7"/>
  <c r="T17" i="7"/>
  <c r="AB17" i="7"/>
  <c r="M18" i="7"/>
  <c r="U18" i="7"/>
  <c r="AF376" i="7"/>
  <c r="X376" i="7"/>
  <c r="P376" i="7"/>
  <c r="T376" i="7"/>
  <c r="AC376" i="7"/>
  <c r="U378" i="7"/>
  <c r="O461" i="7"/>
  <c r="N462" i="7"/>
  <c r="X462" i="7"/>
  <c r="AI462" i="7"/>
  <c r="O463" i="7"/>
  <c r="Y463" i="7"/>
  <c r="AJ463" i="7"/>
  <c r="W466" i="7"/>
  <c r="S495" i="7"/>
  <c r="AI496" i="7"/>
  <c r="S497" i="7"/>
  <c r="AD516" i="7"/>
  <c r="V516" i="7"/>
  <c r="N516" i="7"/>
  <c r="AE516" i="7"/>
  <c r="T516" i="7"/>
  <c r="AC516" i="7"/>
  <c r="R516" i="7"/>
  <c r="AB516" i="7"/>
  <c r="Q516" i="7"/>
  <c r="Z516" i="7"/>
  <c r="P516" i="7"/>
  <c r="AJ516" i="7"/>
  <c r="Y516" i="7"/>
  <c r="O516" i="7"/>
  <c r="AH516" i="7"/>
  <c r="X516" i="7"/>
  <c r="M516" i="7"/>
  <c r="AF243" i="7"/>
  <c r="X243" i="7"/>
  <c r="P243" i="7"/>
  <c r="AE243" i="7"/>
  <c r="W243" i="7"/>
  <c r="O243" i="7"/>
  <c r="Y243" i="7"/>
  <c r="U243" i="7"/>
  <c r="AJ243" i="7"/>
  <c r="T243" i="7"/>
  <c r="AH243" i="7"/>
  <c r="R243" i="7"/>
  <c r="AG243" i="7"/>
  <c r="Q243" i="7"/>
  <c r="AC243" i="7"/>
  <c r="M243" i="7"/>
  <c r="AF496" i="7"/>
  <c r="X496" i="7"/>
  <c r="P496" i="7"/>
  <c r="AE496" i="7"/>
  <c r="W496" i="7"/>
  <c r="O496" i="7"/>
  <c r="AD496" i="7"/>
  <c r="V496" i="7"/>
  <c r="N496" i="7"/>
  <c r="AB496" i="7"/>
  <c r="AE20" i="7"/>
  <c r="W20" i="7"/>
  <c r="O20" i="7"/>
  <c r="AJ20" i="7"/>
  <c r="AB20" i="7"/>
  <c r="T20" i="7"/>
  <c r="AC20" i="7"/>
  <c r="R20" i="7"/>
  <c r="AA20" i="7"/>
  <c r="Q20" i="7"/>
  <c r="Z20" i="7"/>
  <c r="P20" i="7"/>
  <c r="AI20" i="7"/>
  <c r="Y20" i="7"/>
  <c r="N20" i="7"/>
  <c r="AH20" i="7"/>
  <c r="X20" i="7"/>
  <c r="M20" i="7"/>
  <c r="AG20" i="7"/>
  <c r="V20" i="7"/>
  <c r="M496" i="7"/>
  <c r="AC496" i="7"/>
  <c r="AH483" i="7"/>
  <c r="Z483" i="7"/>
  <c r="R483" i="7"/>
  <c r="AG483" i="7"/>
  <c r="Y483" i="7"/>
  <c r="Q483" i="7"/>
  <c r="AF483" i="7"/>
  <c r="X483" i="7"/>
  <c r="P483" i="7"/>
  <c r="AE483" i="7"/>
  <c r="W483" i="7"/>
  <c r="O483" i="7"/>
  <c r="AD483" i="7"/>
  <c r="V483" i="7"/>
  <c r="N483" i="7"/>
  <c r="AC483" i="7"/>
  <c r="U483" i="7"/>
  <c r="M483" i="7"/>
  <c r="S463" i="7"/>
  <c r="AD463" i="7"/>
  <c r="AD495" i="7"/>
  <c r="V495" i="7"/>
  <c r="N495" i="7"/>
  <c r="AC495" i="7"/>
  <c r="U495" i="7"/>
  <c r="M495" i="7"/>
  <c r="AH495" i="7"/>
  <c r="Z495" i="7"/>
  <c r="R495" i="7"/>
  <c r="X495" i="7"/>
  <c r="AJ495" i="7"/>
  <c r="Q496" i="7"/>
  <c r="AG496" i="7"/>
  <c r="AG497" i="7"/>
  <c r="Y497" i="7"/>
  <c r="Q497" i="7"/>
  <c r="AF497" i="7"/>
  <c r="X497" i="7"/>
  <c r="P497" i="7"/>
  <c r="AE497" i="7"/>
  <c r="W497" i="7"/>
  <c r="O497" i="7"/>
  <c r="AJ497" i="7"/>
  <c r="AB497" i="7"/>
  <c r="T497" i="7"/>
  <c r="Z497" i="7"/>
  <c r="AA365" i="7"/>
  <c r="AF516" i="7"/>
  <c r="S20" i="7"/>
  <c r="S379" i="7"/>
  <c r="AA379" i="7"/>
  <c r="P461" i="7"/>
  <c r="X461" i="7"/>
  <c r="AF461" i="7"/>
  <c r="S464" i="7"/>
  <c r="AA464" i="7"/>
  <c r="O468" i="7"/>
  <c r="W468" i="7"/>
  <c r="AE468" i="7"/>
  <c r="P493" i="7"/>
  <c r="X493" i="7"/>
  <c r="AF493" i="7"/>
  <c r="S496" i="7"/>
  <c r="AA496" i="7"/>
  <c r="N499" i="7"/>
  <c r="V499" i="7"/>
  <c r="AD499" i="7"/>
  <c r="O500" i="7"/>
  <c r="W500" i="7"/>
  <c r="AE500" i="7"/>
  <c r="P501" i="7"/>
  <c r="X501" i="7"/>
  <c r="AF501" i="7"/>
  <c r="Q502" i="7"/>
  <c r="Y502" i="7"/>
  <c r="AG502" i="7"/>
  <c r="R363" i="7"/>
  <c r="Z363" i="7"/>
  <c r="AH363" i="7"/>
  <c r="S364" i="7"/>
  <c r="AA364" i="7"/>
  <c r="N484" i="7"/>
  <c r="V484" i="7"/>
  <c r="AD484" i="7"/>
  <c r="O485" i="7"/>
  <c r="Y485" i="7"/>
  <c r="AH485" i="7"/>
  <c r="AG514" i="7"/>
  <c r="Y514" i="7"/>
  <c r="Q514" i="7"/>
  <c r="T514" i="7"/>
  <c r="AC514" i="7"/>
  <c r="P515" i="7"/>
  <c r="Y515" i="7"/>
  <c r="AG382" i="7"/>
  <c r="Y382" i="7"/>
  <c r="Q382" i="7"/>
  <c r="AF382" i="7"/>
  <c r="X382" i="7"/>
  <c r="P382" i="7"/>
  <c r="AC382" i="7"/>
  <c r="U382" i="7"/>
  <c r="M382" i="7"/>
  <c r="W382" i="7"/>
  <c r="AJ382" i="7"/>
  <c r="P469" i="7"/>
  <c r="AC469" i="7"/>
  <c r="U503" i="7"/>
  <c r="AG503" i="7"/>
  <c r="O241" i="7"/>
  <c r="AA241" i="7"/>
  <c r="W242" i="7"/>
  <c r="AD244" i="7"/>
  <c r="V244" i="7"/>
  <c r="N244" i="7"/>
  <c r="AB244" i="7"/>
  <c r="S244" i="7"/>
  <c r="AJ244" i="7"/>
  <c r="AA244" i="7"/>
  <c r="R244" i="7"/>
  <c r="AI244" i="7"/>
  <c r="Z244" i="7"/>
  <c r="Q244" i="7"/>
  <c r="AF244" i="7"/>
  <c r="W244" i="7"/>
  <c r="M244" i="7"/>
  <c r="AC244" i="7"/>
  <c r="AE245" i="7"/>
  <c r="W245" i="7"/>
  <c r="O245" i="7"/>
  <c r="AG245" i="7"/>
  <c r="X245" i="7"/>
  <c r="N245" i="7"/>
  <c r="AF245" i="7"/>
  <c r="V245" i="7"/>
  <c r="M245" i="7"/>
  <c r="AD245" i="7"/>
  <c r="U245" i="7"/>
  <c r="AJ245" i="7"/>
  <c r="AA245" i="7"/>
  <c r="R245" i="7"/>
  <c r="AB245" i="7"/>
  <c r="X629" i="7"/>
  <c r="Z630" i="7"/>
  <c r="S632" i="7"/>
  <c r="AG77" i="7"/>
  <c r="Y77" i="7"/>
  <c r="Q77" i="7"/>
  <c r="AD77" i="7"/>
  <c r="V77" i="7"/>
  <c r="N77" i="7"/>
  <c r="AA77" i="7"/>
  <c r="P77" i="7"/>
  <c r="AJ77" i="7"/>
  <c r="Z77" i="7"/>
  <c r="O77" i="7"/>
  <c r="AI77" i="7"/>
  <c r="X77" i="7"/>
  <c r="M77" i="7"/>
  <c r="AH77" i="7"/>
  <c r="W77" i="7"/>
  <c r="AE77" i="7"/>
  <c r="T77" i="7"/>
  <c r="AE487" i="7"/>
  <c r="P500" i="7"/>
  <c r="X500" i="7"/>
  <c r="AF500" i="7"/>
  <c r="R502" i="7"/>
  <c r="Z502" i="7"/>
  <c r="AH502" i="7"/>
  <c r="S363" i="7"/>
  <c r="AA363" i="7"/>
  <c r="AI363" i="7"/>
  <c r="T364" i="7"/>
  <c r="AB364" i="7"/>
  <c r="AJ364" i="7"/>
  <c r="O484" i="7"/>
  <c r="W484" i="7"/>
  <c r="AE484" i="7"/>
  <c r="Q485" i="7"/>
  <c r="Z485" i="7"/>
  <c r="AI485" i="7"/>
  <c r="U514" i="7"/>
  <c r="AD514" i="7"/>
  <c r="J515" i="7"/>
  <c r="Q515" i="7"/>
  <c r="AA515" i="7"/>
  <c r="AJ515" i="7"/>
  <c r="Z382" i="7"/>
  <c r="S469" i="7"/>
  <c r="AE469" i="7"/>
  <c r="AI503" i="7"/>
  <c r="V503" i="7"/>
  <c r="AJ503" i="7"/>
  <c r="P241" i="7"/>
  <c r="AD241" i="7"/>
  <c r="AD242" i="7"/>
  <c r="V242" i="7"/>
  <c r="N242" i="7"/>
  <c r="AC242" i="7"/>
  <c r="U242" i="7"/>
  <c r="M242" i="7"/>
  <c r="AH242" i="7"/>
  <c r="Z242" i="7"/>
  <c r="R242" i="7"/>
  <c r="X242" i="7"/>
  <c r="AJ242" i="7"/>
  <c r="AE244" i="7"/>
  <c r="AF627" i="7"/>
  <c r="X627" i="7"/>
  <c r="P627" i="7"/>
  <c r="AB627" i="7"/>
  <c r="S627" i="7"/>
  <c r="AJ627" i="7"/>
  <c r="AA627" i="7"/>
  <c r="R627" i="7"/>
  <c r="AI627" i="7"/>
  <c r="Z627" i="7"/>
  <c r="Q627" i="7"/>
  <c r="AE627" i="7"/>
  <c r="V627" i="7"/>
  <c r="M627" i="7"/>
  <c r="AC627" i="7"/>
  <c r="AG628" i="7"/>
  <c r="Y628" i="7"/>
  <c r="Q628" i="7"/>
  <c r="AF628" i="7"/>
  <c r="W628" i="7"/>
  <c r="N628" i="7"/>
  <c r="AE628" i="7"/>
  <c r="V628" i="7"/>
  <c r="M628" i="7"/>
  <c r="AD628" i="7"/>
  <c r="U628" i="7"/>
  <c r="AJ628" i="7"/>
  <c r="AA628" i="7"/>
  <c r="R628" i="7"/>
  <c r="AB628" i="7"/>
  <c r="AB629" i="7"/>
  <c r="Y629" i="7"/>
  <c r="AI630" i="7"/>
  <c r="V632" i="7"/>
  <c r="P499" i="7"/>
  <c r="X499" i="7"/>
  <c r="AF499" i="7"/>
  <c r="Q500" i="7"/>
  <c r="Y500" i="7"/>
  <c r="AG500" i="7"/>
  <c r="S502" i="7"/>
  <c r="AA502" i="7"/>
  <c r="AI502" i="7"/>
  <c r="T363" i="7"/>
  <c r="AB363" i="7"/>
  <c r="P484" i="7"/>
  <c r="X484" i="7"/>
  <c r="AF484" i="7"/>
  <c r="R485" i="7"/>
  <c r="AA485" i="7"/>
  <c r="AJ485" i="7"/>
  <c r="T469" i="7"/>
  <c r="AF469" i="7"/>
  <c r="X503" i="7"/>
  <c r="R241" i="7"/>
  <c r="AE241" i="7"/>
  <c r="Y242" i="7"/>
  <c r="AD627" i="7"/>
  <c r="AD629" i="7"/>
  <c r="AG630" i="7"/>
  <c r="X630" i="7"/>
  <c r="O630" i="7"/>
  <c r="AF630" i="7"/>
  <c r="W630" i="7"/>
  <c r="N630" i="7"/>
  <c r="AE630" i="7"/>
  <c r="V630" i="7"/>
  <c r="M630" i="7"/>
  <c r="AB630" i="7"/>
  <c r="R630" i="7"/>
  <c r="AD630" i="7"/>
  <c r="S461" i="7"/>
  <c r="AA461" i="7"/>
  <c r="R468" i="7"/>
  <c r="Z468" i="7"/>
  <c r="AH468" i="7"/>
  <c r="S493" i="7"/>
  <c r="AA493" i="7"/>
  <c r="Q499" i="7"/>
  <c r="Y499" i="7"/>
  <c r="AG499" i="7"/>
  <c r="R500" i="7"/>
  <c r="Z500" i="7"/>
  <c r="AH500" i="7"/>
  <c r="S501" i="7"/>
  <c r="AA501" i="7"/>
  <c r="T502" i="7"/>
  <c r="AB502" i="7"/>
  <c r="AJ502" i="7"/>
  <c r="M363" i="7"/>
  <c r="U363" i="7"/>
  <c r="AC363" i="7"/>
  <c r="N364" i="7"/>
  <c r="V364" i="7"/>
  <c r="AD364" i="7"/>
  <c r="Q484" i="7"/>
  <c r="Y484" i="7"/>
  <c r="AG484" i="7"/>
  <c r="S485" i="7"/>
  <c r="N514" i="7"/>
  <c r="W514" i="7"/>
  <c r="AF514" i="7"/>
  <c r="AH515" i="7"/>
  <c r="Z515" i="7"/>
  <c r="R515" i="7"/>
  <c r="T515" i="7"/>
  <c r="AC515" i="7"/>
  <c r="O382" i="7"/>
  <c r="U469" i="7"/>
  <c r="M503" i="7"/>
  <c r="Y503" i="7"/>
  <c r="S241" i="7"/>
  <c r="AF241" i="7"/>
  <c r="O242" i="7"/>
  <c r="AA242" i="7"/>
  <c r="P244" i="7"/>
  <c r="N627" i="7"/>
  <c r="AG627" i="7"/>
  <c r="O628" i="7"/>
  <c r="AH628" i="7"/>
  <c r="M629" i="7"/>
  <c r="AE629" i="7"/>
  <c r="P630" i="7"/>
  <c r="AH630" i="7"/>
  <c r="AH78" i="7"/>
  <c r="Z78" i="7"/>
  <c r="R78" i="7"/>
  <c r="AE78" i="7"/>
  <c r="W78" i="7"/>
  <c r="O78" i="7"/>
  <c r="AC78" i="7"/>
  <c r="S78" i="7"/>
  <c r="AA78" i="7"/>
  <c r="P78" i="7"/>
  <c r="AJ78" i="7"/>
  <c r="Y78" i="7"/>
  <c r="N78" i="7"/>
  <c r="AI78" i="7"/>
  <c r="X78" i="7"/>
  <c r="M78" i="7"/>
  <c r="AG78" i="7"/>
  <c r="V78" i="7"/>
  <c r="AD78" i="7"/>
  <c r="T78" i="7"/>
  <c r="S468" i="7"/>
  <c r="AA468" i="7"/>
  <c r="T493" i="7"/>
  <c r="AB493" i="7"/>
  <c r="R499" i="7"/>
  <c r="Z499" i="7"/>
  <c r="AH499" i="7"/>
  <c r="S500" i="7"/>
  <c r="AA500" i="7"/>
  <c r="T501" i="7"/>
  <c r="AB501" i="7"/>
  <c r="M502" i="7"/>
  <c r="U502" i="7"/>
  <c r="N363" i="7"/>
  <c r="V363" i="7"/>
  <c r="O364" i="7"/>
  <c r="W364" i="7"/>
  <c r="R484" i="7"/>
  <c r="Z484" i="7"/>
  <c r="AH484" i="7"/>
  <c r="AF485" i="7"/>
  <c r="X485" i="7"/>
  <c r="P485" i="7"/>
  <c r="T485" i="7"/>
  <c r="AC485" i="7"/>
  <c r="O514" i="7"/>
  <c r="X514" i="7"/>
  <c r="U515" i="7"/>
  <c r="AH469" i="7"/>
  <c r="Z469" i="7"/>
  <c r="R469" i="7"/>
  <c r="AG469" i="7"/>
  <c r="Y469" i="7"/>
  <c r="Q469" i="7"/>
  <c r="AD469" i="7"/>
  <c r="V469" i="7"/>
  <c r="N469" i="7"/>
  <c r="W469" i="7"/>
  <c r="AJ469" i="7"/>
  <c r="N503" i="7"/>
  <c r="V241" i="7"/>
  <c r="P242" i="7"/>
  <c r="O627" i="7"/>
  <c r="AH627" i="7"/>
  <c r="O629" i="7"/>
  <c r="AG629" i="7"/>
  <c r="Q630" i="7"/>
  <c r="AJ630" i="7"/>
  <c r="S499" i="7"/>
  <c r="AA499" i="7"/>
  <c r="T500" i="7"/>
  <c r="AB500" i="7"/>
  <c r="S484" i="7"/>
  <c r="AA484" i="7"/>
  <c r="U485" i="7"/>
  <c r="AC241" i="7"/>
  <c r="U241" i="7"/>
  <c r="M241" i="7"/>
  <c r="AJ241" i="7"/>
  <c r="AB241" i="7"/>
  <c r="T241" i="7"/>
  <c r="AG241" i="7"/>
  <c r="Y241" i="7"/>
  <c r="Q241" i="7"/>
  <c r="W241" i="7"/>
  <c r="AI241" i="7"/>
  <c r="P629" i="7"/>
  <c r="T630" i="7"/>
  <c r="AF632" i="7"/>
  <c r="X632" i="7"/>
  <c r="P632" i="7"/>
  <c r="AC632" i="7"/>
  <c r="U632" i="7"/>
  <c r="M632" i="7"/>
  <c r="AA632" i="7"/>
  <c r="Q632" i="7"/>
  <c r="AJ632" i="7"/>
  <c r="Z632" i="7"/>
  <c r="O632" i="7"/>
  <c r="AI632" i="7"/>
  <c r="Y632" i="7"/>
  <c r="N632" i="7"/>
  <c r="AH632" i="7"/>
  <c r="W632" i="7"/>
  <c r="AE632" i="7"/>
  <c r="T632" i="7"/>
  <c r="S516" i="7"/>
  <c r="AA516" i="7"/>
  <c r="O503" i="7"/>
  <c r="W503" i="7"/>
  <c r="AE503" i="7"/>
  <c r="P240" i="7"/>
  <c r="X240" i="7"/>
  <c r="AF240" i="7"/>
  <c r="S243" i="7"/>
  <c r="AA243" i="7"/>
  <c r="AI243" i="7"/>
  <c r="N629" i="7"/>
  <c r="W629" i="7"/>
  <c r="AF629" i="7"/>
  <c r="N631" i="7"/>
  <c r="W631" i="7"/>
  <c r="AF631" i="7"/>
  <c r="Q81" i="7"/>
  <c r="AB81" i="7"/>
  <c r="Q82" i="7"/>
  <c r="AB82" i="7"/>
  <c r="P486" i="7"/>
  <c r="Z486" i="7"/>
  <c r="O487" i="7"/>
  <c r="Z487" i="7"/>
  <c r="R488" i="7"/>
  <c r="AE488" i="7"/>
  <c r="AD489" i="7"/>
  <c r="V489" i="7"/>
  <c r="N489" i="7"/>
  <c r="AH489" i="7"/>
  <c r="Z489" i="7"/>
  <c r="R489" i="7"/>
  <c r="AE489" i="7"/>
  <c r="W489" i="7"/>
  <c r="O489" i="7"/>
  <c r="X489" i="7"/>
  <c r="AJ489" i="7"/>
  <c r="M490" i="7"/>
  <c r="AC490" i="7"/>
  <c r="AA611" i="7"/>
  <c r="AI612" i="7"/>
  <c r="S488" i="7"/>
  <c r="AF488" i="7"/>
  <c r="Y489" i="7"/>
  <c r="N490" i="7"/>
  <c r="AD490" i="7"/>
  <c r="AF491" i="7"/>
  <c r="X491" i="7"/>
  <c r="P491" i="7"/>
  <c r="AC491" i="7"/>
  <c r="U491" i="7"/>
  <c r="M491" i="7"/>
  <c r="AJ491" i="7"/>
  <c r="AB491" i="7"/>
  <c r="T491" i="7"/>
  <c r="AG491" i="7"/>
  <c r="Y491" i="7"/>
  <c r="Q491" i="7"/>
  <c r="Z491" i="7"/>
  <c r="AH612" i="7"/>
  <c r="Z612" i="7"/>
  <c r="R612" i="7"/>
  <c r="AG612" i="7"/>
  <c r="Y612" i="7"/>
  <c r="Q612" i="7"/>
  <c r="AF612" i="7"/>
  <c r="X612" i="7"/>
  <c r="P612" i="7"/>
  <c r="AE612" i="7"/>
  <c r="W612" i="7"/>
  <c r="O612" i="7"/>
  <c r="AD612" i="7"/>
  <c r="V612" i="7"/>
  <c r="N612" i="7"/>
  <c r="P631" i="7"/>
  <c r="Y631" i="7"/>
  <c r="AH631" i="7"/>
  <c r="R487" i="7"/>
  <c r="AB487" i="7"/>
  <c r="T488" i="7"/>
  <c r="AH488" i="7"/>
  <c r="AG611" i="7"/>
  <c r="Y611" i="7"/>
  <c r="Q611" i="7"/>
  <c r="AF611" i="7"/>
  <c r="X611" i="7"/>
  <c r="P611" i="7"/>
  <c r="AD611" i="7"/>
  <c r="V611" i="7"/>
  <c r="N611" i="7"/>
  <c r="AC611" i="7"/>
  <c r="U611" i="7"/>
  <c r="M611" i="7"/>
  <c r="AH611" i="7"/>
  <c r="Z611" i="7"/>
  <c r="R611" i="7"/>
  <c r="AE611" i="7"/>
  <c r="R503" i="7"/>
  <c r="Z503" i="7"/>
  <c r="AH503" i="7"/>
  <c r="S240" i="7"/>
  <c r="AA240" i="7"/>
  <c r="N243" i="7"/>
  <c r="V243" i="7"/>
  <c r="J629" i="7"/>
  <c r="Q629" i="7"/>
  <c r="AA629" i="7"/>
  <c r="AJ629" i="7"/>
  <c r="Q631" i="7"/>
  <c r="Z631" i="7"/>
  <c r="AI631" i="7"/>
  <c r="V79" i="7"/>
  <c r="AJ80" i="7"/>
  <c r="AB80" i="7"/>
  <c r="T80" i="7"/>
  <c r="AG80" i="7"/>
  <c r="Y80" i="7"/>
  <c r="Q80" i="7"/>
  <c r="U80" i="7"/>
  <c r="AE80" i="7"/>
  <c r="AC81" i="7"/>
  <c r="U81" i="7"/>
  <c r="M81" i="7"/>
  <c r="AH81" i="7"/>
  <c r="Z81" i="7"/>
  <c r="R81" i="7"/>
  <c r="V81" i="7"/>
  <c r="AF81" i="7"/>
  <c r="AI82" i="7"/>
  <c r="U82" i="7"/>
  <c r="S486" i="7"/>
  <c r="S487" i="7"/>
  <c r="AD487" i="7"/>
  <c r="W488" i="7"/>
  <c r="P489" i="7"/>
  <c r="R490" i="7"/>
  <c r="AH490" i="7"/>
  <c r="N491" i="7"/>
  <c r="AD491" i="7"/>
  <c r="AI611" i="7"/>
  <c r="T612" i="7"/>
  <c r="S503" i="7"/>
  <c r="AA503" i="7"/>
  <c r="T240" i="7"/>
  <c r="AB240" i="7"/>
  <c r="S629" i="7"/>
  <c r="R631" i="7"/>
  <c r="W81" i="7"/>
  <c r="AD82" i="7"/>
  <c r="V82" i="7"/>
  <c r="N82" i="7"/>
  <c r="W82" i="7"/>
  <c r="AG82" i="7"/>
  <c r="AE486" i="7"/>
  <c r="W486" i="7"/>
  <c r="O486" i="7"/>
  <c r="AJ486" i="7"/>
  <c r="AB486" i="7"/>
  <c r="T486" i="7"/>
  <c r="U486" i="7"/>
  <c r="AF486" i="7"/>
  <c r="T487" i="7"/>
  <c r="AC488" i="7"/>
  <c r="U488" i="7"/>
  <c r="M488" i="7"/>
  <c r="AG488" i="7"/>
  <c r="Y488" i="7"/>
  <c r="Q488" i="7"/>
  <c r="AD488" i="7"/>
  <c r="V488" i="7"/>
  <c r="N488" i="7"/>
  <c r="X488" i="7"/>
  <c r="AJ488" i="7"/>
  <c r="U490" i="7"/>
  <c r="O611" i="7"/>
  <c r="AJ611" i="7"/>
  <c r="AH629" i="7"/>
  <c r="Z629" i="7"/>
  <c r="R629" i="7"/>
  <c r="T629" i="7"/>
  <c r="AC629" i="7"/>
  <c r="AJ631" i="7"/>
  <c r="AB631" i="7"/>
  <c r="T631" i="7"/>
  <c r="S631" i="7"/>
  <c r="AC631" i="7"/>
  <c r="AJ487" i="7"/>
  <c r="AF487" i="7"/>
  <c r="X487" i="7"/>
  <c r="P487" i="7"/>
  <c r="AC487" i="7"/>
  <c r="U487" i="7"/>
  <c r="M487" i="7"/>
  <c r="V487" i="7"/>
  <c r="AG487" i="7"/>
  <c r="Z488" i="7"/>
  <c r="S611" i="7"/>
  <c r="AI490" i="7"/>
  <c r="T611" i="7"/>
  <c r="P82" i="7"/>
  <c r="Z82" i="7"/>
  <c r="N486" i="7"/>
  <c r="Y486" i="7"/>
  <c r="AI486" i="7"/>
  <c r="N487" i="7"/>
  <c r="Y487" i="7"/>
  <c r="AI487" i="7"/>
  <c r="P488" i="7"/>
  <c r="AE490" i="7"/>
  <c r="W490" i="7"/>
  <c r="O490" i="7"/>
  <c r="AJ490" i="7"/>
  <c r="AB490" i="7"/>
  <c r="T490" i="7"/>
  <c r="Z490" i="7"/>
  <c r="W611" i="7"/>
  <c r="S630" i="7"/>
  <c r="AA630" i="7"/>
  <c r="P79" i="7"/>
  <c r="X79" i="7"/>
  <c r="AF79" i="7"/>
  <c r="S82" i="7"/>
  <c r="AA82" i="7"/>
  <c r="P490" i="7"/>
  <c r="X490" i="7"/>
  <c r="AF490" i="7"/>
  <c r="S612" i="7"/>
  <c r="AA612" i="7"/>
  <c r="T613" i="7"/>
  <c r="AB613" i="7"/>
  <c r="AJ613" i="7"/>
  <c r="M614" i="7"/>
  <c r="U614" i="7"/>
  <c r="AC614" i="7"/>
  <c r="N615" i="7"/>
  <c r="V615" i="7"/>
  <c r="AD615" i="7"/>
  <c r="O616" i="7"/>
  <c r="W616" i="7"/>
  <c r="AE616" i="7"/>
  <c r="P616" i="7"/>
  <c r="X616" i="7"/>
  <c r="AF616" i="7"/>
  <c r="P615" i="7"/>
  <c r="X615" i="7"/>
  <c r="AF615" i="7"/>
  <c r="Q616" i="7"/>
  <c r="Y616" i="7"/>
  <c r="AG616" i="7"/>
  <c r="S79" i="7"/>
  <c r="AA79" i="7"/>
  <c r="S490" i="7"/>
  <c r="AA490" i="7"/>
  <c r="O613" i="7"/>
  <c r="W613" i="7"/>
  <c r="AE613" i="7"/>
  <c r="P614" i="7"/>
  <c r="X614" i="7"/>
  <c r="AF614" i="7"/>
  <c r="Q615" i="7"/>
  <c r="Y615" i="7"/>
  <c r="AG615" i="7"/>
  <c r="R616" i="7"/>
  <c r="Z616" i="7"/>
  <c r="AH616" i="7"/>
  <c r="P613" i="7"/>
  <c r="X613" i="7"/>
  <c r="AF613" i="7"/>
  <c r="Q614" i="7"/>
  <c r="Y614" i="7"/>
  <c r="AG614" i="7"/>
  <c r="R615" i="7"/>
  <c r="Z615" i="7"/>
  <c r="AH615" i="7"/>
  <c r="S616" i="7"/>
  <c r="AA616" i="7"/>
  <c r="S615" i="7"/>
  <c r="AA615" i="7"/>
  <c r="AI615" i="7"/>
  <c r="T616" i="7"/>
  <c r="AB616" i="7"/>
  <c r="AJ616" i="7"/>
  <c r="S614" i="7"/>
  <c r="AA614" i="7"/>
  <c r="AI614" i="7"/>
  <c r="T615" i="7"/>
  <c r="AB615" i="7"/>
  <c r="AJ615" i="7"/>
  <c r="M616" i="7"/>
  <c r="U616" i="7"/>
  <c r="AC616" i="7"/>
  <c r="S613" i="7"/>
  <c r="AA613" i="7"/>
  <c r="T614" i="7"/>
  <c r="AB614" i="7"/>
  <c r="M615" i="7"/>
  <c r="U615" i="7"/>
  <c r="N616" i="7"/>
  <c r="V616" i="7"/>
  <c r="E1" i="6" l="1"/>
  <c r="AL2" i="15" l="1"/>
  <c r="AL2" i="7"/>
  <c r="N3" i="6" l="1"/>
  <c r="O3" i="6" s="1"/>
  <c r="P3" i="6" s="1"/>
  <c r="I2" i="6"/>
  <c r="N1" i="6"/>
  <c r="O1" i="6" l="1"/>
  <c r="P1" i="6" s="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E6" i="6" s="1"/>
  <c r="F2" i="6"/>
  <c r="G2" i="6" s="1"/>
  <c r="E3" i="6" s="1"/>
  <c r="F1" i="6" l="1"/>
  <c r="G1" i="6" s="1"/>
  <c r="F6" i="6" l="1"/>
  <c r="G6" i="6" s="1"/>
  <c r="E7" i="6" s="1"/>
  <c r="AK1" i="15" s="1"/>
  <c r="A1" i="16"/>
  <c r="B2" i="6"/>
  <c r="C2" i="6" s="1"/>
  <c r="AK24" i="15" l="1"/>
  <c r="AK16" i="15"/>
  <c r="AK25" i="15"/>
  <c r="AK17" i="15"/>
  <c r="AK18" i="15"/>
  <c r="AK20" i="15"/>
  <c r="AK12" i="15"/>
  <c r="AK21" i="15"/>
  <c r="AK22" i="15"/>
  <c r="AK14" i="15"/>
  <c r="AK23" i="15"/>
  <c r="AK15" i="15"/>
  <c r="AK13" i="15"/>
  <c r="AK19" i="15"/>
  <c r="AK39" i="15"/>
  <c r="AK44" i="15"/>
  <c r="AK42" i="15"/>
  <c r="AK6" i="15"/>
  <c r="AK51" i="15"/>
  <c r="AK37" i="15"/>
  <c r="AK40" i="15"/>
  <c r="AK38" i="15"/>
  <c r="AK35" i="15"/>
  <c r="AK50" i="15"/>
  <c r="AK43" i="15"/>
  <c r="AK41" i="15"/>
  <c r="AK36" i="15"/>
  <c r="AK5" i="15"/>
  <c r="AK58" i="15"/>
  <c r="AK9" i="15"/>
  <c r="AK47" i="15"/>
  <c r="AK59" i="15"/>
  <c r="AK32" i="15"/>
  <c r="AK63" i="15"/>
  <c r="AK53" i="15"/>
  <c r="AK54" i="15"/>
  <c r="AK33" i="15"/>
  <c r="AK55" i="15"/>
  <c r="AK34" i="15"/>
  <c r="AK56" i="15"/>
  <c r="AK60" i="15"/>
  <c r="AK31" i="15"/>
  <c r="AK10" i="15"/>
  <c r="AK48" i="15"/>
  <c r="AK62" i="15"/>
  <c r="AK49" i="15"/>
  <c r="AK30" i="15"/>
  <c r="AK29" i="15"/>
  <c r="AK11" i="15"/>
  <c r="AK61" i="15"/>
  <c r="AK45" i="15"/>
  <c r="AK26" i="15"/>
  <c r="AK7" i="15"/>
  <c r="AK57" i="15"/>
  <c r="AK27" i="15"/>
  <c r="AK52" i="15"/>
  <c r="AK46" i="15"/>
  <c r="AK28" i="15"/>
  <c r="AK8" i="15"/>
  <c r="AK1" i="7"/>
  <c r="AK2" i="15"/>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AK615" i="7" l="1"/>
  <c r="AK488" i="7"/>
  <c r="AK616" i="7"/>
  <c r="AK491" i="7"/>
  <c r="AK611" i="7"/>
  <c r="AK81" i="7"/>
  <c r="AK614" i="7"/>
  <c r="AK487" i="7"/>
  <c r="AK632" i="7"/>
  <c r="AK243" i="7"/>
  <c r="AK82" i="7"/>
  <c r="AK80" i="7"/>
  <c r="AK78" i="7"/>
  <c r="AK77" i="7"/>
  <c r="AK627" i="7"/>
  <c r="AK244" i="7"/>
  <c r="AK490" i="7"/>
  <c r="AK631" i="7"/>
  <c r="AK629" i="7"/>
  <c r="AK241" i="7"/>
  <c r="AK242" i="7"/>
  <c r="AK515" i="7"/>
  <c r="AK613" i="7"/>
  <c r="AK489" i="7"/>
  <c r="AK612" i="7"/>
  <c r="AK486" i="7"/>
  <c r="AK630" i="7"/>
  <c r="AK382" i="7"/>
  <c r="AK79" i="7"/>
  <c r="AK628" i="7"/>
  <c r="AK469" i="7"/>
  <c r="AK501" i="7"/>
  <c r="AK245" i="7"/>
  <c r="AK502" i="7"/>
  <c r="AK494" i="7"/>
  <c r="AK20" i="7"/>
  <c r="AK485" i="7"/>
  <c r="AK363" i="7"/>
  <c r="AK495" i="7"/>
  <c r="AK463" i="7"/>
  <c r="AK503" i="7"/>
  <c r="AK516" i="7"/>
  <c r="AK364" i="7"/>
  <c r="AK365" i="7"/>
  <c r="AK240" i="7"/>
  <c r="AK483" i="7"/>
  <c r="AK498" i="7"/>
  <c r="AK466" i="7"/>
  <c r="AK381" i="7"/>
  <c r="AK514" i="7"/>
  <c r="AK499" i="7"/>
  <c r="AK493" i="7"/>
  <c r="AK465" i="7"/>
  <c r="AK497" i="7"/>
  <c r="AK461" i="7"/>
  <c r="AK18" i="7"/>
  <c r="AK467" i="7"/>
  <c r="AK460" i="7"/>
  <c r="AK459" i="7"/>
  <c r="AK376" i="7"/>
  <c r="AK19" i="7"/>
  <c r="AK11" i="7"/>
  <c r="AK604" i="7"/>
  <c r="AK500" i="7"/>
  <c r="AK496" i="7"/>
  <c r="AK380" i="7"/>
  <c r="AK378" i="7"/>
  <c r="AK372" i="7"/>
  <c r="AK12" i="7"/>
  <c r="AK484" i="7"/>
  <c r="AK468" i="7"/>
  <c r="AK374" i="7"/>
  <c r="AK14" i="7"/>
  <c r="AK607" i="7"/>
  <c r="AK379" i="7"/>
  <c r="AK9" i="7"/>
  <c r="AK600" i="7"/>
  <c r="AK598" i="7"/>
  <c r="AK373" i="7"/>
  <c r="AK464" i="7"/>
  <c r="AK462" i="7"/>
  <c r="AK377" i="7"/>
  <c r="AK13" i="7"/>
  <c r="AK17" i="7"/>
  <c r="AK7" i="7"/>
  <c r="AK597" i="7"/>
  <c r="AK595" i="7"/>
  <c r="AK589" i="7"/>
  <c r="AK590" i="7"/>
  <c r="AK594" i="7"/>
  <c r="AK592" i="7"/>
  <c r="AK15" i="7"/>
  <c r="AK605" i="7"/>
  <c r="AK601" i="7"/>
  <c r="AK599" i="7"/>
  <c r="AK596" i="7"/>
  <c r="AK585" i="7"/>
  <c r="AK577" i="7"/>
  <c r="AK569" i="7"/>
  <c r="AK561" i="7"/>
  <c r="AK16" i="7"/>
  <c r="AK606" i="7"/>
  <c r="AK602" i="7"/>
  <c r="AK375" i="7"/>
  <c r="AK10" i="7"/>
  <c r="AK603" i="7"/>
  <c r="AK593" i="7"/>
  <c r="AK588" i="7"/>
  <c r="AK580" i="7"/>
  <c r="AK572" i="7"/>
  <c r="AK564" i="7"/>
  <c r="AK591" i="7"/>
  <c r="AK575" i="7"/>
  <c r="AK559" i="7"/>
  <c r="AK555" i="7"/>
  <c r="AK547" i="7"/>
  <c r="AK322" i="7"/>
  <c r="AK574" i="7"/>
  <c r="AK573" i="7"/>
  <c r="AK558" i="7"/>
  <c r="AK556" i="7"/>
  <c r="AK571" i="7"/>
  <c r="AK583" i="7"/>
  <c r="AK8" i="7"/>
  <c r="AK582" i="7"/>
  <c r="AK581" i="7"/>
  <c r="AK566" i="7"/>
  <c r="AK565" i="7"/>
  <c r="AK586" i="7"/>
  <c r="AK584" i="7"/>
  <c r="AK579" i="7"/>
  <c r="AK563" i="7"/>
  <c r="AK587" i="7"/>
  <c r="AK578" i="7"/>
  <c r="AK576" i="7"/>
  <c r="AK562" i="7"/>
  <c r="AK560" i="7"/>
  <c r="AK554" i="7"/>
  <c r="AK546" i="7"/>
  <c r="AK308" i="7"/>
  <c r="AK350" i="7"/>
  <c r="AK567" i="7"/>
  <c r="AK557" i="7"/>
  <c r="AK551" i="7"/>
  <c r="AK294" i="7"/>
  <c r="AK196" i="7"/>
  <c r="AK359" i="7"/>
  <c r="AK568" i="7"/>
  <c r="AK570" i="7"/>
  <c r="AK550" i="7"/>
  <c r="AK544" i="7"/>
  <c r="AK543" i="7"/>
  <c r="AK360" i="7"/>
  <c r="AK321" i="7"/>
  <c r="AK176" i="7"/>
  <c r="AK545" i="7"/>
  <c r="AK336" i="7"/>
  <c r="AK177" i="7"/>
  <c r="AK307" i="7"/>
  <c r="AK279" i="7"/>
  <c r="AK553" i="7"/>
  <c r="AK552" i="7"/>
  <c r="AK549" i="7"/>
  <c r="AK548" i="7"/>
  <c r="AK280" i="7"/>
  <c r="AK76" i="7"/>
  <c r="AK239" i="7"/>
  <c r="AK62" i="7"/>
  <c r="AK48" i="7"/>
  <c r="AK61" i="7"/>
  <c r="AK320" i="7"/>
  <c r="AK175" i="7"/>
  <c r="AK225" i="7"/>
  <c r="AK349" i="7"/>
  <c r="AK238" i="7"/>
  <c r="AK210" i="7"/>
  <c r="AK334" i="7"/>
  <c r="AK194" i="7"/>
  <c r="AK335" i="7"/>
  <c r="AK293" i="7"/>
  <c r="AK209" i="7"/>
  <c r="AK333" i="7"/>
  <c r="AK193" i="7"/>
  <c r="AK318" i="7"/>
  <c r="AK173" i="7"/>
  <c r="AK211" i="7"/>
  <c r="AK348" i="7"/>
  <c r="AK223" i="7"/>
  <c r="AK347" i="7"/>
  <c r="AK75" i="7"/>
  <c r="AK47" i="7"/>
  <c r="AK237" i="7"/>
  <c r="AK224" i="7"/>
  <c r="AK195" i="7"/>
  <c r="AK278" i="7"/>
  <c r="AK46" i="7"/>
  <c r="AK236" i="7"/>
  <c r="AK356" i="7"/>
  <c r="AK292" i="7"/>
  <c r="AK346" i="7"/>
  <c r="AK304" i="7"/>
  <c r="AK276" i="7"/>
  <c r="AK450" i="7"/>
  <c r="AK442" i="7"/>
  <c r="AK434" i="7"/>
  <c r="AK426" i="7"/>
  <c r="AK306" i="7"/>
  <c r="AK74" i="7"/>
  <c r="AK319" i="7"/>
  <c r="AK332" i="7"/>
  <c r="AK453" i="7"/>
  <c r="AK451" i="7"/>
  <c r="AK443" i="7"/>
  <c r="AK305" i="7"/>
  <c r="AK58" i="7"/>
  <c r="AK444" i="7"/>
  <c r="AK436" i="7"/>
  <c r="AK60" i="7"/>
  <c r="AK291" i="7"/>
  <c r="AK277" i="7"/>
  <c r="AK235" i="7"/>
  <c r="AK207" i="7"/>
  <c r="AK445" i="7"/>
  <c r="AK437" i="7"/>
  <c r="AK222" i="7"/>
  <c r="AK290" i="7"/>
  <c r="AK446" i="7"/>
  <c r="AK438" i="7"/>
  <c r="AK430" i="7"/>
  <c r="AK422" i="7"/>
  <c r="AK208" i="7"/>
  <c r="AK174" i="7"/>
  <c r="AK452" i="7"/>
  <c r="AK447" i="7"/>
  <c r="AK439" i="7"/>
  <c r="AK358" i="7"/>
  <c r="AK73" i="7"/>
  <c r="AK72" i="7"/>
  <c r="AK44" i="7"/>
  <c r="AK448" i="7"/>
  <c r="AK357" i="7"/>
  <c r="AK59" i="7"/>
  <c r="AK45" i="7"/>
  <c r="AK221" i="7"/>
  <c r="AK192" i="7"/>
  <c r="AK449" i="7"/>
  <c r="AK441" i="7"/>
  <c r="AK433" i="7"/>
  <c r="AK425" i="7"/>
  <c r="AK417" i="7"/>
  <c r="AK435" i="7"/>
  <c r="AK431" i="7"/>
  <c r="AK421" i="7"/>
  <c r="AK420" i="7"/>
  <c r="AK406" i="7"/>
  <c r="AK424" i="7"/>
  <c r="AK419" i="7"/>
  <c r="AK418" i="7"/>
  <c r="AK412" i="7"/>
  <c r="AK407" i="7"/>
  <c r="AK399" i="7"/>
  <c r="AK391" i="7"/>
  <c r="AK289" i="7"/>
  <c r="AK172" i="7"/>
  <c r="AK432" i="7"/>
  <c r="AK427" i="7"/>
  <c r="AK409" i="7"/>
  <c r="AK401" i="7"/>
  <c r="AK393" i="7"/>
  <c r="AK317" i="7"/>
  <c r="AK206" i="7"/>
  <c r="AK428" i="7"/>
  <c r="AK410" i="7"/>
  <c r="AK402" i="7"/>
  <c r="AK394" i="7"/>
  <c r="AK331" i="7"/>
  <c r="AK220" i="7"/>
  <c r="AK344" i="7"/>
  <c r="AK233" i="7"/>
  <c r="AK353" i="7"/>
  <c r="AK413" i="7"/>
  <c r="AK411" i="7"/>
  <c r="AK440" i="7"/>
  <c r="AK429" i="7"/>
  <c r="AK415" i="7"/>
  <c r="AK423" i="7"/>
  <c r="AK405" i="7"/>
  <c r="AK397" i="7"/>
  <c r="AK389" i="7"/>
  <c r="AK265" i="7"/>
  <c r="AK57" i="7"/>
  <c r="AK274" i="7"/>
  <c r="AK70" i="7"/>
  <c r="AK404" i="7"/>
  <c r="AK254" i="7"/>
  <c r="AK219" i="7"/>
  <c r="AK263" i="7"/>
  <c r="AK55" i="7"/>
  <c r="AK205" i="7"/>
  <c r="AK273" i="7"/>
  <c r="AK190" i="7"/>
  <c r="AK171" i="7"/>
  <c r="AK287" i="7"/>
  <c r="AK170" i="7"/>
  <c r="AK300" i="7"/>
  <c r="AK414" i="7"/>
  <c r="AK400" i="7"/>
  <c r="AK396" i="7"/>
  <c r="AK392" i="7"/>
  <c r="AK355" i="7"/>
  <c r="AK303" i="7"/>
  <c r="AK255" i="7"/>
  <c r="AK191" i="7"/>
  <c r="AK56" i="7"/>
  <c r="AK301" i="7"/>
  <c r="AK189" i="7"/>
  <c r="AK314" i="7"/>
  <c r="AK408" i="7"/>
  <c r="AK71" i="7"/>
  <c r="AK354" i="7"/>
  <c r="AK330" i="7"/>
  <c r="AK42" i="7"/>
  <c r="AK343" i="7"/>
  <c r="AK315" i="7"/>
  <c r="AK204" i="7"/>
  <c r="AK328" i="7"/>
  <c r="AK217" i="7"/>
  <c r="AK313" i="7"/>
  <c r="AK202" i="7"/>
  <c r="AK298" i="7"/>
  <c r="AK186" i="7"/>
  <c r="AK283" i="7"/>
  <c r="AK395" i="7"/>
  <c r="AK345" i="7"/>
  <c r="AK234" i="7"/>
  <c r="AK316" i="7"/>
  <c r="AK416" i="7"/>
  <c r="AK403" i="7"/>
  <c r="AK398" i="7"/>
  <c r="AK390" i="7"/>
  <c r="AK275" i="7"/>
  <c r="AK43" i="7"/>
  <c r="AK264" i="7"/>
  <c r="AK253" i="7"/>
  <c r="AK41" i="7"/>
  <c r="AK262" i="7"/>
  <c r="AK54" i="7"/>
  <c r="AK251" i="7"/>
  <c r="AK39" i="7"/>
  <c r="AK229" i="7"/>
  <c r="AK325" i="7"/>
  <c r="AK214" i="7"/>
  <c r="AK40" i="7"/>
  <c r="AK326" i="7"/>
  <c r="AK311" i="7"/>
  <c r="AK302" i="7"/>
  <c r="AK232" i="7"/>
  <c r="AK218" i="7"/>
  <c r="AK342" i="7"/>
  <c r="AK327" i="7"/>
  <c r="AK299" i="7"/>
  <c r="AK312" i="7"/>
  <c r="AK284" i="7"/>
  <c r="AK297" i="7"/>
  <c r="AK269" i="7"/>
  <c r="AK51" i="7"/>
  <c r="AK248" i="7"/>
  <c r="AK36" i="7"/>
  <c r="AK69" i="7"/>
  <c r="AK285" i="7"/>
  <c r="AK270" i="7"/>
  <c r="AK259" i="7"/>
  <c r="AK65" i="7"/>
  <c r="AK258" i="7"/>
  <c r="AK50" i="7"/>
  <c r="AK288" i="7"/>
  <c r="AK329" i="7"/>
  <c r="AK271" i="7"/>
  <c r="AK261" i="7"/>
  <c r="AK260" i="7"/>
  <c r="AK250" i="7"/>
  <c r="AK249" i="7"/>
  <c r="AK228" i="7"/>
  <c r="AK268" i="7"/>
  <c r="AK64" i="7"/>
  <c r="AK286" i="7"/>
  <c r="AK230" i="7"/>
  <c r="AK215" i="7"/>
  <c r="AK200" i="7"/>
  <c r="AK282" i="7"/>
  <c r="AK165" i="7"/>
  <c r="AK160" i="7"/>
  <c r="AK252" i="7"/>
  <c r="AK231" i="7"/>
  <c r="AK203" i="7"/>
  <c r="AK216" i="7"/>
  <c r="AK187" i="7"/>
  <c r="AK201" i="7"/>
  <c r="AK167" i="7"/>
  <c r="AK185" i="7"/>
  <c r="AK296" i="7"/>
  <c r="AK352" i="7"/>
  <c r="AK272" i="7"/>
  <c r="AK188" i="7"/>
  <c r="AK168" i="7"/>
  <c r="AK66" i="7"/>
  <c r="AK166" i="7"/>
  <c r="AK169" i="7"/>
  <c r="AK68" i="7"/>
  <c r="AK67" i="7"/>
  <c r="AK53" i="7"/>
  <c r="AK52" i="7"/>
  <c r="AK38" i="7"/>
  <c r="AK324" i="7"/>
  <c r="AK213" i="7"/>
  <c r="AK163" i="7"/>
  <c r="AK155" i="7"/>
  <c r="AK310" i="7"/>
  <c r="AK154" i="7"/>
  <c r="AK152" i="7"/>
  <c r="AK146" i="7"/>
  <c r="AK138" i="7"/>
  <c r="AK130" i="7"/>
  <c r="AK122" i="7"/>
  <c r="AK114" i="7"/>
  <c r="AK106" i="7"/>
  <c r="AK98" i="7"/>
  <c r="AK626" i="7"/>
  <c r="AK608" i="7"/>
  <c r="AK532" i="7"/>
  <c r="AK521" i="7"/>
  <c r="AK147" i="7"/>
  <c r="AK139" i="7"/>
  <c r="AK131" i="7"/>
  <c r="AK123" i="7"/>
  <c r="AK115" i="7"/>
  <c r="AK107" i="7"/>
  <c r="AK99" i="7"/>
  <c r="AK633" i="7"/>
  <c r="AK609" i="7"/>
  <c r="AK533" i="7"/>
  <c r="AK148" i="7"/>
  <c r="AK140" i="7"/>
  <c r="AK132" i="7"/>
  <c r="AK124" i="7"/>
  <c r="AK116" i="7"/>
  <c r="AK108" i="7"/>
  <c r="AK100" i="7"/>
  <c r="AK634" i="7"/>
  <c r="AK610" i="7"/>
  <c r="AK37" i="7"/>
  <c r="AK151" i="7"/>
  <c r="AK149" i="7"/>
  <c r="AK141" i="7"/>
  <c r="AK133" i="7"/>
  <c r="AK125" i="7"/>
  <c r="AK117" i="7"/>
  <c r="AK109" i="7"/>
  <c r="AK162" i="7"/>
  <c r="AK153" i="7"/>
  <c r="AK142" i="7"/>
  <c r="AK134" i="7"/>
  <c r="AK126" i="7"/>
  <c r="AK118" i="7"/>
  <c r="AK110" i="7"/>
  <c r="AK102" i="7"/>
  <c r="AK638" i="7"/>
  <c r="AK619" i="7"/>
  <c r="AK184" i="7"/>
  <c r="AK161" i="7"/>
  <c r="AK159" i="7"/>
  <c r="AK143" i="7"/>
  <c r="AK135" i="7"/>
  <c r="AK127" i="7"/>
  <c r="AK119" i="7"/>
  <c r="AK111" i="7"/>
  <c r="AK103" i="7"/>
  <c r="AK227" i="7"/>
  <c r="AK199" i="7"/>
  <c r="AK158" i="7"/>
  <c r="AK144" i="7"/>
  <c r="AK136" i="7"/>
  <c r="AK128" i="7"/>
  <c r="AK120" i="7"/>
  <c r="AK164" i="7"/>
  <c r="AK157" i="7"/>
  <c r="AK156" i="7"/>
  <c r="AK150" i="7"/>
  <c r="AK145" i="7"/>
  <c r="AK137" i="7"/>
  <c r="AK129" i="7"/>
  <c r="AK121" i="7"/>
  <c r="AK113" i="7"/>
  <c r="AK105" i="7"/>
  <c r="AK641" i="7"/>
  <c r="AK625" i="7"/>
  <c r="AK542" i="7"/>
  <c r="AK530" i="7"/>
  <c r="AK519" i="7"/>
  <c r="AK526" i="7"/>
  <c r="AK525" i="7"/>
  <c r="AK524" i="7"/>
  <c r="AK505" i="7"/>
  <c r="AK388" i="7"/>
  <c r="AK362" i="7"/>
  <c r="AK295" i="7"/>
  <c r="AK183" i="7"/>
  <c r="AK33" i="7"/>
  <c r="AK523" i="7"/>
  <c r="AK507" i="7"/>
  <c r="AK455" i="7"/>
  <c r="AK366" i="7"/>
  <c r="AK309" i="7"/>
  <c r="AK636" i="7"/>
  <c r="AK617" i="7"/>
  <c r="AK534" i="7"/>
  <c r="AK522" i="7"/>
  <c r="AK457" i="7"/>
  <c r="AK368" i="7"/>
  <c r="AK323" i="7"/>
  <c r="AK517" i="7"/>
  <c r="AK458" i="7"/>
  <c r="AK112" i="7"/>
  <c r="AK101" i="7"/>
  <c r="AK535" i="7"/>
  <c r="AK513" i="7"/>
  <c r="AK512" i="7"/>
  <c r="AK511" i="7"/>
  <c r="AK470" i="7"/>
  <c r="AK371" i="7"/>
  <c r="AK340" i="7"/>
  <c r="AK247" i="7"/>
  <c r="AK63" i="7"/>
  <c r="AK22" i="7"/>
  <c r="AK95" i="7"/>
  <c r="AK541" i="7"/>
  <c r="AK640" i="7"/>
  <c r="AK639" i="7"/>
  <c r="AK624" i="7"/>
  <c r="AK622" i="7"/>
  <c r="AK540" i="7"/>
  <c r="AK538" i="7"/>
  <c r="AK509" i="7"/>
  <c r="AK481" i="7"/>
  <c r="AK383" i="7"/>
  <c r="AK104" i="7"/>
  <c r="AK482" i="7"/>
  <c r="AK384" i="7"/>
  <c r="AK351" i="7"/>
  <c r="AK536" i="7"/>
  <c r="AK528" i="7"/>
  <c r="AK492" i="7"/>
  <c r="AK386" i="7"/>
  <c r="AK361" i="7"/>
  <c r="AK281" i="7"/>
  <c r="AK97" i="7"/>
  <c r="AK31" i="7"/>
  <c r="AK90" i="7"/>
  <c r="AK87" i="7"/>
  <c r="AK338" i="7"/>
  <c r="AK212" i="7"/>
  <c r="AK34" i="7"/>
  <c r="AK93" i="7"/>
  <c r="AK341" i="7"/>
  <c r="AK92" i="7"/>
  <c r="AK91" i="7"/>
  <c r="AK370" i="7"/>
  <c r="AK257" i="7"/>
  <c r="AK226" i="7"/>
  <c r="AK35" i="7"/>
  <c r="AK89" i="7"/>
  <c r="AK84" i="7"/>
  <c r="AK88" i="7"/>
  <c r="AK531" i="7"/>
  <c r="AK49" i="7"/>
  <c r="AK6" i="7"/>
  <c r="AK508" i="7"/>
  <c r="AK267" i="7"/>
  <c r="AK86" i="7"/>
  <c r="AK27" i="7"/>
  <c r="AK5" i="7"/>
  <c r="AK387" i="7"/>
  <c r="AK266" i="7"/>
  <c r="AK198" i="7"/>
  <c r="AK21" i="7"/>
  <c r="AK29" i="7"/>
  <c r="AK96" i="7"/>
  <c r="AK94" i="7"/>
  <c r="AK477" i="7"/>
  <c r="AK182" i="7"/>
  <c r="AK23" i="7"/>
  <c r="AK32" i="7"/>
  <c r="AK478" i="7"/>
  <c r="AK197" i="7"/>
  <c r="AK479" i="7"/>
  <c r="AK471" i="7"/>
  <c r="AK25" i="7"/>
  <c r="AK510" i="7"/>
  <c r="AK474" i="7"/>
  <c r="AK179" i="7"/>
  <c r="AK475" i="7"/>
  <c r="AK180" i="7"/>
  <c r="AK476" i="7"/>
  <c r="AK181" i="7"/>
  <c r="AK623" i="7"/>
  <c r="AK385" i="7"/>
  <c r="AK537" i="7"/>
  <c r="AK454" i="7"/>
  <c r="AK83" i="7"/>
  <c r="AK480" i="7"/>
  <c r="AK473" i="7"/>
  <c r="AK539" i="7"/>
  <c r="AK456" i="7"/>
  <c r="AK85" i="7"/>
  <c r="AK24" i="7"/>
  <c r="AK618" i="7"/>
  <c r="AK504" i="7"/>
  <c r="AK246" i="7"/>
  <c r="AK26" i="7"/>
  <c r="AK620" i="7"/>
  <c r="AK506" i="7"/>
  <c r="AK256" i="7"/>
  <c r="AK635" i="7"/>
  <c r="AK518" i="7"/>
  <c r="AK337" i="7"/>
  <c r="AK472" i="7"/>
  <c r="AK621" i="7"/>
  <c r="AK637" i="7"/>
  <c r="AK520" i="7"/>
  <c r="AK339" i="7"/>
  <c r="AK642" i="7"/>
  <c r="AK527" i="7"/>
  <c r="AK367" i="7"/>
  <c r="AK28" i="7"/>
  <c r="AK178" i="7"/>
  <c r="AK643" i="7"/>
  <c r="AK529" i="7"/>
  <c r="AK369" i="7"/>
  <c r="AK30" i="7"/>
  <c r="AK2" i="7"/>
  <c r="G138" i="3"/>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88" i="3" l="1"/>
  <c r="N99" i="3"/>
  <c r="N100" i="3"/>
  <c r="N102" i="3"/>
  <c r="N103" i="3"/>
  <c r="N104" i="3"/>
  <c r="N105" i="3"/>
  <c r="N101" i="3"/>
  <c r="N98" i="3"/>
  <c r="N87"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Q88" i="3" l="1"/>
  <c r="O88" i="3"/>
  <c r="P88" i="3"/>
  <c r="P99" i="3"/>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93" i="3"/>
  <c r="O92" i="3"/>
  <c r="O96" i="3"/>
  <c r="O95" i="3"/>
  <c r="O94" i="3"/>
  <c r="O91" i="3"/>
  <c r="Q87" i="3"/>
  <c r="Q89" i="3"/>
  <c r="Q91" i="3"/>
  <c r="Q93" i="3"/>
  <c r="Q95" i="3"/>
  <c r="Q94" i="3"/>
  <c r="Q96" i="3"/>
  <c r="Q90" i="3"/>
  <c r="Q92"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N122" i="3" l="1"/>
  <c r="N24" i="3" s="1"/>
  <c r="BJ110" i="3"/>
  <c r="BJ9" i="3" s="1"/>
  <c r="R88" i="3"/>
  <c r="AL88" i="3"/>
  <c r="AL101" i="3"/>
  <c r="AL100" i="3"/>
  <c r="AL99" i="3"/>
  <c r="AL98" i="3"/>
  <c r="AL105" i="3"/>
  <c r="AL104" i="3"/>
  <c r="AL103" i="3"/>
  <c r="AL102" i="3"/>
  <c r="R101" i="3"/>
  <c r="R100" i="3"/>
  <c r="R98" i="3"/>
  <c r="R102" i="3"/>
  <c r="R105" i="3"/>
  <c r="R104" i="3"/>
  <c r="R103" i="3"/>
  <c r="R99" i="3"/>
  <c r="AL90" i="3"/>
  <c r="AL89" i="3"/>
  <c r="AL87" i="3"/>
  <c r="AL93" i="3"/>
  <c r="AL92" i="3"/>
  <c r="AL91" i="3"/>
  <c r="AL95" i="3"/>
  <c r="AL96" i="3"/>
  <c r="AL94" i="3"/>
  <c r="R89" i="3"/>
  <c r="R87" i="3"/>
  <c r="R90" i="3"/>
  <c r="R92" i="3"/>
  <c r="R91"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O122" i="3"/>
  <c r="O26" i="3" s="1"/>
  <c r="Q122" i="3"/>
  <c r="Q25" i="3" s="1"/>
  <c r="P122" i="3"/>
  <c r="P26" i="3" s="1"/>
  <c r="S88" i="3"/>
  <c r="T88" i="3"/>
  <c r="BJ88" i="3"/>
  <c r="AM88" i="3"/>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7" i="3"/>
  <c r="S93" i="3"/>
  <c r="S92" i="3"/>
  <c r="S89" i="3"/>
  <c r="S91" i="3"/>
  <c r="S96" i="3"/>
  <c r="S95" i="3"/>
  <c r="S94" i="3"/>
  <c r="AM87" i="3"/>
  <c r="AM81" i="16" s="1"/>
  <c r="AM90" i="3"/>
  <c r="AM84" i="16" s="1"/>
  <c r="AM89" i="3"/>
  <c r="AM83" i="16" s="1"/>
  <c r="AM93" i="3"/>
  <c r="AM87" i="16" s="1"/>
  <c r="AM92" i="3"/>
  <c r="AM86" i="16" s="1"/>
  <c r="AM91" i="3"/>
  <c r="AM85" i="16" s="1"/>
  <c r="AM96" i="3"/>
  <c r="AM90" i="16" s="1"/>
  <c r="AM95" i="3"/>
  <c r="AM89" i="16" s="1"/>
  <c r="AM94" i="3"/>
  <c r="AM88" i="16" s="1"/>
  <c r="BJ90" i="3"/>
  <c r="BJ89" i="3"/>
  <c r="BJ93" i="3"/>
  <c r="BJ92" i="3"/>
  <c r="BJ87" i="3"/>
  <c r="BJ91" i="3"/>
  <c r="BJ95" i="3"/>
  <c r="BJ96" i="3"/>
  <c r="BJ94" i="3"/>
  <c r="T89" i="3"/>
  <c r="T87" i="3"/>
  <c r="T90" i="3"/>
  <c r="T93" i="3"/>
  <c r="T92" i="3"/>
  <c r="T91" i="3"/>
  <c r="T96" i="3"/>
  <c r="T95" i="3"/>
  <c r="T94" i="3"/>
  <c r="N54" i="3"/>
  <c r="AM9" i="16"/>
  <c r="BJ9" i="16"/>
  <c r="N37" i="3"/>
  <c r="N36" i="3"/>
  <c r="N23" i="3"/>
  <c r="N17" i="3"/>
  <c r="Q142" i="3"/>
  <c r="Q78" i="3" s="1"/>
  <c r="N26" i="3"/>
  <c r="R70" i="3"/>
  <c r="N25" i="3"/>
  <c r="R68" i="3"/>
  <c r="P142" i="3"/>
  <c r="P78" i="3" s="1"/>
  <c r="R71" i="3"/>
  <c r="R67" i="3"/>
  <c r="R69" i="3"/>
  <c r="Q112" i="3"/>
  <c r="Q17" i="3" s="1"/>
  <c r="P115" i="3"/>
  <c r="P53" i="3" s="1"/>
  <c r="P127" i="3"/>
  <c r="Q115" i="3"/>
  <c r="Q51" i="3" s="1"/>
  <c r="N49" i="3"/>
  <c r="N51" i="3"/>
  <c r="N52" i="3"/>
  <c r="N53" i="3"/>
  <c r="P137" i="3"/>
  <c r="P55" i="3" s="1"/>
  <c r="P133" i="3" s="1"/>
  <c r="O127" i="3"/>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N134" i="3"/>
  <c r="N57" i="3"/>
  <c r="N58" i="3"/>
  <c r="R131" i="3"/>
  <c r="N133" i="3"/>
  <c r="R143" i="3"/>
  <c r="N136" i="3"/>
  <c r="N59" i="3"/>
  <c r="N132" i="3"/>
  <c r="AL69" i="3"/>
  <c r="AL71"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O23" i="3" l="1"/>
  <c r="R122" i="3"/>
  <c r="R25" i="3" s="1"/>
  <c r="AL122" i="3"/>
  <c r="AL26" i="3" s="1"/>
  <c r="AL24" i="16" s="1"/>
  <c r="CH88" i="3"/>
  <c r="CI88" i="3"/>
  <c r="AN88" i="3"/>
  <c r="BK88" i="3"/>
  <c r="Q79" i="3"/>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s="1"/>
  <c r="AN98" i="3"/>
  <c r="AN92" i="16" s="1"/>
  <c r="AN100" i="3"/>
  <c r="AN94" i="16" s="1"/>
  <c r="AN103" i="3"/>
  <c r="AN97" i="16" s="1"/>
  <c r="AN102" i="3"/>
  <c r="AN96" i="16" s="1"/>
  <c r="AN105" i="3"/>
  <c r="AN99" i="16" s="1"/>
  <c r="AN101" i="3"/>
  <c r="AN95" i="16" s="1"/>
  <c r="AN104" i="3"/>
  <c r="AN98" i="16" s="1"/>
  <c r="CH90" i="3"/>
  <c r="CH89" i="3"/>
  <c r="CH87" i="3"/>
  <c r="CH93" i="3"/>
  <c r="CH92" i="3"/>
  <c r="CH91" i="3"/>
  <c r="CH95" i="3"/>
  <c r="CH96" i="3"/>
  <c r="CH94" i="3"/>
  <c r="CI87" i="3"/>
  <c r="CI90" i="3"/>
  <c r="CI89" i="3"/>
  <c r="CI93" i="3"/>
  <c r="CI92" i="3"/>
  <c r="CI91" i="3"/>
  <c r="CI96" i="3"/>
  <c r="CI95" i="3"/>
  <c r="CI94" i="3"/>
  <c r="BK87" i="3"/>
  <c r="BK90" i="3"/>
  <c r="BK89" i="3"/>
  <c r="BK93" i="3"/>
  <c r="BK92" i="3"/>
  <c r="BK91" i="3"/>
  <c r="BK96" i="3"/>
  <c r="BK95" i="3"/>
  <c r="BK94" i="3"/>
  <c r="AN87" i="3"/>
  <c r="AN81" i="16" s="1"/>
  <c r="AN90" i="3"/>
  <c r="AN84" i="16" s="1"/>
  <c r="AN89" i="3"/>
  <c r="AN83" i="16" s="1"/>
  <c r="AN93" i="3"/>
  <c r="AN87" i="16" s="1"/>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R115" i="3"/>
  <c r="R50" i="3" s="1"/>
  <c r="R137" i="3"/>
  <c r="R55" i="3" s="1"/>
  <c r="R57" i="3" s="1"/>
  <c r="BJ20" i="16"/>
  <c r="AM10" i="16"/>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3" i="3"/>
  <c r="AM122" i="3"/>
  <c r="AM26" i="3" s="1"/>
  <c r="AM24" i="16" s="1"/>
  <c r="T122" i="3"/>
  <c r="T26" i="3" s="1"/>
  <c r="BJ122" i="3"/>
  <c r="BJ24" i="3" s="1"/>
  <c r="S122" i="3"/>
  <c r="S25" i="3" s="1"/>
  <c r="R54" i="3"/>
  <c r="R49" i="3"/>
  <c r="R52" i="3"/>
  <c r="N61" i="3"/>
  <c r="N62" i="3"/>
  <c r="N63" i="3"/>
  <c r="N64" i="3"/>
  <c r="DG88" i="3"/>
  <c r="DF88" i="3"/>
  <c r="CJ88" i="3"/>
  <c r="U88" i="3"/>
  <c r="V88" i="3"/>
  <c r="AO88" i="3"/>
  <c r="BL88" i="3"/>
  <c r="AL57" i="3"/>
  <c r="AL51" i="16" s="1"/>
  <c r="CK6" i="3"/>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7" i="3"/>
  <c r="V93" i="3"/>
  <c r="V92" i="3"/>
  <c r="V95" i="3"/>
  <c r="V96" i="3"/>
  <c r="V94" i="3"/>
  <c r="DF90" i="3"/>
  <c r="DF89" i="3"/>
  <c r="DF87" i="3"/>
  <c r="DF93" i="3"/>
  <c r="DF92" i="3"/>
  <c r="DF91" i="3"/>
  <c r="DF95" i="3"/>
  <c r="DF96" i="3"/>
  <c r="DF94" i="3"/>
  <c r="DG87" i="3"/>
  <c r="DG90" i="3"/>
  <c r="DG89" i="3"/>
  <c r="DG93" i="3"/>
  <c r="DG92" i="3"/>
  <c r="DG91" i="3"/>
  <c r="DG96" i="3"/>
  <c r="DG95" i="3"/>
  <c r="DG94" i="3"/>
  <c r="U90" i="3"/>
  <c r="U89" i="3"/>
  <c r="U87" i="3"/>
  <c r="U93" i="3"/>
  <c r="U92" i="3"/>
  <c r="U91" i="3"/>
  <c r="U94" i="3"/>
  <c r="U96" i="3"/>
  <c r="U95" i="3"/>
  <c r="BL87" i="3"/>
  <c r="BL90" i="3"/>
  <c r="BL89" i="3"/>
  <c r="BL93" i="3"/>
  <c r="BL92" i="3"/>
  <c r="BL91" i="3"/>
  <c r="BL94" i="3"/>
  <c r="BL96" i="3"/>
  <c r="BL95" i="3"/>
  <c r="AO87" i="3"/>
  <c r="AO81" i="16" s="1"/>
  <c r="AO90" i="3"/>
  <c r="AO84" i="16" s="1"/>
  <c r="AO91" i="3"/>
  <c r="AO85" i="16" s="1"/>
  <c r="AO89" i="3"/>
  <c r="AO83" i="16" s="1"/>
  <c r="AO93" i="3"/>
  <c r="AO87" i="16" s="1"/>
  <c r="AO95" i="3"/>
  <c r="AO89" i="16" s="1"/>
  <c r="AO94" i="3"/>
  <c r="AO88" i="16" s="1"/>
  <c r="AO96" i="3"/>
  <c r="AO90" i="16" s="1"/>
  <c r="AO92" i="3"/>
  <c r="AO86" i="16" s="1"/>
  <c r="CJ87" i="3"/>
  <c r="CJ90" i="3"/>
  <c r="CJ89" i="3"/>
  <c r="CJ93" i="3"/>
  <c r="CJ92" i="3"/>
  <c r="CJ91" i="3"/>
  <c r="CJ94" i="3"/>
  <c r="CJ96" i="3"/>
  <c r="CJ95" i="3"/>
  <c r="AL79" i="3"/>
  <c r="AL73" i="16" s="1"/>
  <c r="R37" i="3"/>
  <c r="R36" i="3"/>
  <c r="AL36" i="3"/>
  <c r="AL34" i="16" s="1"/>
  <c r="AL37" i="3"/>
  <c r="AL35" i="16" s="1"/>
  <c r="AO9" i="16"/>
  <c r="CJ9" i="16"/>
  <c r="P130" i="3"/>
  <c r="R136" i="3"/>
  <c r="AL133" i="3"/>
  <c r="AL23" i="3"/>
  <c r="AL21" i="16" s="1"/>
  <c r="O130" i="3"/>
  <c r="AL24" i="3"/>
  <c r="AL22" i="16" s="1"/>
  <c r="R60" i="3"/>
  <c r="R132" i="3"/>
  <c r="R58" i="3"/>
  <c r="R59" i="3"/>
  <c r="R134" i="3"/>
  <c r="R135" i="3"/>
  <c r="R56" i="3"/>
  <c r="R133" i="3"/>
  <c r="AL54" i="3"/>
  <c r="AL48" i="16" s="1"/>
  <c r="AL58" i="3"/>
  <c r="AL52" i="16" s="1"/>
  <c r="AL135" i="3"/>
  <c r="AM142" i="3"/>
  <c r="AM79" i="3" s="1"/>
  <c r="AM73" i="16" s="1"/>
  <c r="T127" i="3"/>
  <c r="AL136" i="3"/>
  <c r="AL59" i="3"/>
  <c r="AL53" i="16" s="1"/>
  <c r="AL52" i="3"/>
  <c r="AL46" i="16" s="1"/>
  <c r="AL132" i="3"/>
  <c r="AL60" i="3"/>
  <c r="AL54" i="16" s="1"/>
  <c r="AL56" i="3"/>
  <c r="AL50" i="16" s="1"/>
  <c r="AL51" i="3"/>
  <c r="AL45" i="16" s="1"/>
  <c r="AL134"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12" i="3"/>
  <c r="T12" i="3" s="1"/>
  <c r="CH70" i="3"/>
  <c r="AM127" i="3"/>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AN66" i="3"/>
  <c r="BJ137" i="3"/>
  <c r="BJ55" i="3" s="1"/>
  <c r="BJ132" i="3" s="1"/>
  <c r="AN69" i="3"/>
  <c r="CH140" i="3"/>
  <c r="AN67" i="3"/>
  <c r="CH128" i="3"/>
  <c r="CH127" i="3" s="1"/>
  <c r="BK131" i="3"/>
  <c r="AN124" i="3"/>
  <c r="CH121" i="3"/>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CK110" i="3"/>
  <c r="CK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CL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CH122" i="3" l="1"/>
  <c r="CH23" i="3" s="1"/>
  <c r="CI122" i="3"/>
  <c r="CI24" i="3" s="1"/>
  <c r="AN122" i="3"/>
  <c r="AN23" i="3" s="1"/>
  <c r="AN21" i="16" s="1"/>
  <c r="BK122" i="3"/>
  <c r="BK23" i="3" s="1"/>
  <c r="P61" i="3"/>
  <c r="P62" i="3"/>
  <c r="P63" i="3"/>
  <c r="P64" i="3"/>
  <c r="Q61" i="3"/>
  <c r="Q62" i="3"/>
  <c r="Q63" i="3"/>
  <c r="Q64" i="3"/>
  <c r="O61" i="3"/>
  <c r="O62" i="3"/>
  <c r="O63" i="3"/>
  <c r="O64" i="3"/>
  <c r="ED88" i="3"/>
  <c r="DH88" i="3"/>
  <c r="CK88" i="3"/>
  <c r="BM88" i="3"/>
  <c r="AQ88" i="3"/>
  <c r="AP88" i="3"/>
  <c r="AR88" i="3"/>
  <c r="BK127" i="3"/>
  <c r="BK37"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7" i="3"/>
  <c r="BM91" i="3"/>
  <c r="BM90" i="3"/>
  <c r="BM89" i="3"/>
  <c r="BM95" i="3"/>
  <c r="BM94" i="3"/>
  <c r="BM92" i="3"/>
  <c r="BM93" i="3"/>
  <c r="BM96" i="3"/>
  <c r="AQ90" i="3"/>
  <c r="AQ84" i="16" s="1"/>
  <c r="AQ87" i="3"/>
  <c r="AQ81" i="16" s="1"/>
  <c r="AQ93" i="3"/>
  <c r="AQ87" i="16" s="1"/>
  <c r="AQ92" i="3"/>
  <c r="AQ86" i="16" s="1"/>
  <c r="AQ91" i="3"/>
  <c r="AQ85" i="16" s="1"/>
  <c r="AQ89" i="3"/>
  <c r="AQ83" i="16" s="1"/>
  <c r="AQ96" i="3"/>
  <c r="AQ90" i="16" s="1"/>
  <c r="AQ95" i="3"/>
  <c r="AQ89" i="16" s="1"/>
  <c r="AQ94" i="3"/>
  <c r="AQ88" i="16" s="1"/>
  <c r="ED90" i="3"/>
  <c r="ED89" i="3"/>
  <c r="ED92" i="3"/>
  <c r="ED91" i="3"/>
  <c r="ED95" i="3"/>
  <c r="ED87" i="3"/>
  <c r="ED93" i="3"/>
  <c r="ED96" i="3"/>
  <c r="ED94" i="3"/>
  <c r="CK87" i="3"/>
  <c r="CK91" i="3"/>
  <c r="CK90" i="3"/>
  <c r="CK89" i="3"/>
  <c r="CK92" i="3"/>
  <c r="CK93" i="3"/>
  <c r="CK95" i="3"/>
  <c r="CK94" i="3"/>
  <c r="CK96" i="3"/>
  <c r="AR89" i="3"/>
  <c r="AR87" i="3"/>
  <c r="AR93" i="3"/>
  <c r="AR90" i="3"/>
  <c r="AR92" i="3"/>
  <c r="AR91" i="3"/>
  <c r="AR96" i="3"/>
  <c r="AR95" i="3"/>
  <c r="AR94" i="3"/>
  <c r="AP89" i="3"/>
  <c r="AP83" i="16" s="1"/>
  <c r="AP87" i="3"/>
  <c r="AP81" i="16" s="1"/>
  <c r="AP92" i="3"/>
  <c r="AP86" i="16" s="1"/>
  <c r="AP90" i="3"/>
  <c r="AP84" i="16" s="1"/>
  <c r="AP91" i="3"/>
  <c r="AP85" i="16" s="1"/>
  <c r="AP96" i="3"/>
  <c r="AP90" i="16" s="1"/>
  <c r="AP95" i="3"/>
  <c r="AP89" i="16" s="1"/>
  <c r="AP94" i="3"/>
  <c r="AP88" i="16" s="1"/>
  <c r="AP93" i="3"/>
  <c r="AP87" i="16" s="1"/>
  <c r="DH87" i="3"/>
  <c r="DH90" i="3"/>
  <c r="DH89" i="3"/>
  <c r="DH93" i="3"/>
  <c r="DH92" i="3"/>
  <c r="DH94" i="3"/>
  <c r="DH91" i="3"/>
  <c r="DH96" i="3"/>
  <c r="DH95" i="3"/>
  <c r="DI6" i="3"/>
  <c r="DI110" i="3" s="1"/>
  <c r="DI9" i="3" s="1"/>
  <c r="AM78" i="3"/>
  <c r="AM72" i="16" s="1"/>
  <c r="AM36" i="3"/>
  <c r="AM34" i="16" s="1"/>
  <c r="AM37" i="3"/>
  <c r="AM35" i="16" s="1"/>
  <c r="CH36" i="3"/>
  <c r="CH37" i="3"/>
  <c r="S37" i="3"/>
  <c r="S36" i="3"/>
  <c r="BJ36" i="3"/>
  <c r="BJ37" i="3"/>
  <c r="T37" i="3"/>
  <c r="T36" i="3"/>
  <c r="BM9" i="16"/>
  <c r="AP9" i="16"/>
  <c r="T79" i="3"/>
  <c r="S26" i="3"/>
  <c r="AM54" i="3"/>
  <c r="AM48" i="16" s="1"/>
  <c r="AM50" i="3"/>
  <c r="AM44" i="16" s="1"/>
  <c r="AM53" i="3"/>
  <c r="AM47" i="16" s="1"/>
  <c r="AM51" i="3"/>
  <c r="AM45" i="16" s="1"/>
  <c r="AM49" i="3"/>
  <c r="AM43" i="16" s="1"/>
  <c r="AL130" i="3"/>
  <c r="AM136" i="3"/>
  <c r="S134" i="3"/>
  <c r="AM60" i="3"/>
  <c r="AM54" i="16" s="1"/>
  <c r="BJ25" i="3"/>
  <c r="BJ26" i="3"/>
  <c r="BJ23" i="3"/>
  <c r="R130" i="3"/>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AM25" i="3"/>
  <c r="AM23" i="16" s="1"/>
  <c r="T136" i="3"/>
  <c r="BJ136" i="3"/>
  <c r="BK137" i="3"/>
  <c r="BK55" i="3" s="1"/>
  <c r="BK57"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12" i="3"/>
  <c r="AN12" i="3" s="1"/>
  <c r="AN12" i="16" s="1"/>
  <c r="CI115" i="3"/>
  <c r="CI50" i="3" s="1"/>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CM6" i="3"/>
  <c r="U127" i="3" l="1"/>
  <c r="U37" i="3" s="1"/>
  <c r="DJ6" i="3"/>
  <c r="DJ110" i="3" s="1"/>
  <c r="DJ9" i="3" s="1"/>
  <c r="DJ88" i="3" s="1"/>
  <c r="V122" i="3"/>
  <c r="V24" i="3" s="1"/>
  <c r="CJ122" i="3"/>
  <c r="AO122" i="3"/>
  <c r="AO23" i="3" s="1"/>
  <c r="AO21" i="16" s="1"/>
  <c r="DF122" i="3"/>
  <c r="DF26" i="3" s="1"/>
  <c r="DG122" i="3"/>
  <c r="DG26" i="3" s="1"/>
  <c r="U122" i="3"/>
  <c r="BL122" i="3"/>
  <c r="BL24" i="3" s="1"/>
  <c r="R61" i="3"/>
  <c r="R62" i="3"/>
  <c r="R63" i="3"/>
  <c r="R64" i="3"/>
  <c r="EE88" i="3"/>
  <c r="CL88" i="3"/>
  <c r="DI88" i="3"/>
  <c r="FB88" i="3"/>
  <c r="EF88" i="3"/>
  <c r="BK36" i="3"/>
  <c r="W88" i="3"/>
  <c r="X88" i="3"/>
  <c r="AL63" i="3"/>
  <c r="AL64" i="3"/>
  <c r="AL61" i="3"/>
  <c r="AL62" i="3"/>
  <c r="AS88" i="3"/>
  <c r="BN88" i="3"/>
  <c r="DI47" i="3"/>
  <c r="DI10" i="3"/>
  <c r="DI116" i="3" s="1"/>
  <c r="DI97" i="3"/>
  <c r="DI38" i="3"/>
  <c r="DI85" i="3"/>
  <c r="DI72" i="3"/>
  <c r="DI27" i="3"/>
  <c r="DI77" i="3"/>
  <c r="DI84" i="3"/>
  <c r="DI31" i="3"/>
  <c r="DI32" i="3" s="1"/>
  <c r="DI30" i="3"/>
  <c r="DI28" i="3"/>
  <c r="DI81" i="3"/>
  <c r="DI18" i="3"/>
  <c r="DI80" i="3"/>
  <c r="DI44" i="3"/>
  <c r="DI82" i="3"/>
  <c r="DI45" i="3"/>
  <c r="DI65" i="3"/>
  <c r="DI66" i="3" s="1"/>
  <c r="DI33" i="3"/>
  <c r="DI83" i="3"/>
  <c r="DI21" i="3"/>
  <c r="DI22" i="3" s="1"/>
  <c r="DI14" i="3"/>
  <c r="DI35" i="3"/>
  <c r="DI29" i="3"/>
  <c r="DI13" i="3"/>
  <c r="DI73" i="3"/>
  <c r="DI42" i="3"/>
  <c r="DI15" i="3"/>
  <c r="DI16" i="3" s="1"/>
  <c r="DI20" i="3"/>
  <c r="DI86" i="3"/>
  <c r="DI41" i="3"/>
  <c r="DI19" i="3"/>
  <c r="DI76" i="3"/>
  <c r="DI48" i="3"/>
  <c r="DI40" i="3"/>
  <c r="DI75" i="3"/>
  <c r="DI39" i="3"/>
  <c r="DI43" i="3"/>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96" i="3"/>
  <c r="CL93" i="3"/>
  <c r="CL95" i="3"/>
  <c r="CL94" i="3"/>
  <c r="BN89" i="3"/>
  <c r="BN87" i="3"/>
  <c r="BN92" i="3"/>
  <c r="BN91" i="3"/>
  <c r="BN90" i="3"/>
  <c r="BN93" i="3"/>
  <c r="BN96" i="3"/>
  <c r="BN95" i="3"/>
  <c r="BN94" i="3"/>
  <c r="FB90" i="3"/>
  <c r="FB89" i="3"/>
  <c r="FB92" i="3"/>
  <c r="FB87" i="3"/>
  <c r="FB91" i="3"/>
  <c r="FB95" i="3"/>
  <c r="FB94" i="3"/>
  <c r="FB93" i="3"/>
  <c r="FB96" i="3"/>
  <c r="W87" i="3"/>
  <c r="W90" i="3"/>
  <c r="W89" i="3"/>
  <c r="W93" i="3"/>
  <c r="W92" i="3"/>
  <c r="W91" i="3"/>
  <c r="W96" i="3"/>
  <c r="W95" i="3"/>
  <c r="W94" i="3"/>
  <c r="EF87" i="3"/>
  <c r="EF90" i="3"/>
  <c r="EF89" i="3"/>
  <c r="EF93" i="3"/>
  <c r="EF92" i="3"/>
  <c r="EF94" i="3"/>
  <c r="EF91" i="3"/>
  <c r="EF96" i="3"/>
  <c r="EF95" i="3"/>
  <c r="DI87" i="3"/>
  <c r="DI91" i="3"/>
  <c r="DI90" i="3"/>
  <c r="DI89" i="3"/>
  <c r="DI92" i="3"/>
  <c r="DI95" i="3"/>
  <c r="DI93" i="3"/>
  <c r="DI94" i="3"/>
  <c r="DI96" i="3"/>
  <c r="X87" i="3"/>
  <c r="X90" i="3"/>
  <c r="X89" i="3"/>
  <c r="X93" i="3"/>
  <c r="X92" i="3"/>
  <c r="X91" i="3"/>
  <c r="X94" i="3"/>
  <c r="X96" i="3"/>
  <c r="X95" i="3"/>
  <c r="AS90" i="3"/>
  <c r="AS89" i="3"/>
  <c r="AS87" i="3"/>
  <c r="AS93" i="3"/>
  <c r="AS92" i="3"/>
  <c r="AS91" i="3"/>
  <c r="AS94" i="3"/>
  <c r="AS96" i="3"/>
  <c r="AS95" i="3"/>
  <c r="EE87" i="3"/>
  <c r="EE90" i="3"/>
  <c r="EE89" i="3"/>
  <c r="EE93" i="3"/>
  <c r="EE92" i="3"/>
  <c r="EE91" i="3"/>
  <c r="EE96" i="3"/>
  <c r="EE94" i="3"/>
  <c r="EE95" i="3"/>
  <c r="CH26" i="3"/>
  <c r="AN49" i="3"/>
  <c r="AN43" i="16" s="1"/>
  <c r="AN37" i="3"/>
  <c r="AN35" i="16" s="1"/>
  <c r="AN36" i="3"/>
  <c r="AN34" i="16" s="1"/>
  <c r="CI36" i="3"/>
  <c r="CI37" i="3"/>
  <c r="CJ37" i="3"/>
  <c r="CJ36" i="3"/>
  <c r="AN51" i="3"/>
  <c r="AN45" i="16" s="1"/>
  <c r="AN50" i="3"/>
  <c r="AN44" i="16" s="1"/>
  <c r="AN52" i="3"/>
  <c r="AN46" i="16" s="1"/>
  <c r="CH24" i="3"/>
  <c r="AN54" i="3"/>
  <c r="AN48" i="16" s="1"/>
  <c r="U112" i="3"/>
  <c r="U17" i="3" s="1"/>
  <c r="CH25" i="3"/>
  <c r="S130" i="3"/>
  <c r="AN56" i="3"/>
  <c r="AN50" i="16" s="1"/>
  <c r="AN136" i="3"/>
  <c r="AN133" i="3"/>
  <c r="CH17" i="3"/>
  <c r="CI59" i="3"/>
  <c r="AM130" i="3"/>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4" i="3" s="1"/>
  <c r="AN25" i="3"/>
  <c r="AN23" i="16" s="1"/>
  <c r="BK53" i="3"/>
  <c r="CI78" i="3"/>
  <c r="BK54" i="3"/>
  <c r="AN24" i="3"/>
  <c r="AN22" i="16" s="1"/>
  <c r="BK52" i="3"/>
  <c r="AN26" i="3"/>
  <c r="AN24" i="16" s="1"/>
  <c r="T130" i="3"/>
  <c r="BK50" i="3"/>
  <c r="AR129" i="3"/>
  <c r="CH78" i="3"/>
  <c r="U142" i="3"/>
  <c r="U78" i="3" s="1"/>
  <c r="AO142" i="3"/>
  <c r="AO79" i="3" s="1"/>
  <c r="AO73" i="16" s="1"/>
  <c r="DG112" i="3"/>
  <c r="DG12" i="3" s="1"/>
  <c r="BL115" i="3"/>
  <c r="BL52" i="3" s="1"/>
  <c r="BK17" i="3"/>
  <c r="AN17" i="3"/>
  <c r="AN16" i="16" s="1"/>
  <c r="BM138" i="3"/>
  <c r="DF115" i="3"/>
  <c r="DF54" i="3" s="1"/>
  <c r="U137" i="3"/>
  <c r="U55" i="3" s="1"/>
  <c r="U134" i="3" s="1"/>
  <c r="CH59" i="3"/>
  <c r="U115" i="3"/>
  <c r="U50" i="3" s="1"/>
  <c r="BL112" i="3"/>
  <c r="BL12" i="3" s="1"/>
  <c r="AO127" i="3"/>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J77" i="3" l="1"/>
  <c r="DJ82" i="3"/>
  <c r="DJ76" i="3"/>
  <c r="DJ44" i="3"/>
  <c r="DJ42" i="3"/>
  <c r="DJ43" i="3"/>
  <c r="DJ13" i="3"/>
  <c r="DJ30" i="3"/>
  <c r="DJ45" i="3"/>
  <c r="DJ84" i="3"/>
  <c r="DJ41" i="3"/>
  <c r="DJ75" i="3"/>
  <c r="DJ31" i="3"/>
  <c r="DJ32" i="3" s="1"/>
  <c r="DJ80" i="3"/>
  <c r="DJ83" i="3"/>
  <c r="DJ27" i="3"/>
  <c r="DJ65" i="3"/>
  <c r="DJ70" i="3" s="1"/>
  <c r="DJ40" i="3"/>
  <c r="DJ20" i="3"/>
  <c r="DJ81" i="3"/>
  <c r="DJ48" i="3"/>
  <c r="DJ21" i="3"/>
  <c r="DJ22" i="3" s="1"/>
  <c r="DJ29" i="3"/>
  <c r="DJ33" i="3"/>
  <c r="DJ85" i="3"/>
  <c r="DJ47" i="3"/>
  <c r="DJ35" i="3"/>
  <c r="DJ38" i="3"/>
  <c r="DJ97" i="3"/>
  <c r="DJ86" i="3"/>
  <c r="DJ19" i="3"/>
  <c r="DJ14" i="3"/>
  <c r="DJ72" i="3"/>
  <c r="DJ39" i="3"/>
  <c r="DJ10" i="3"/>
  <c r="DJ121" i="3" s="1"/>
  <c r="DJ18" i="3"/>
  <c r="DJ73" i="3"/>
  <c r="DJ15" i="3"/>
  <c r="DJ16" i="3" s="1"/>
  <c r="DJ28" i="3"/>
  <c r="U36" i="3"/>
  <c r="DJ87" i="3"/>
  <c r="DJ104" i="3"/>
  <c r="DJ93" i="3"/>
  <c r="DJ103" i="3"/>
  <c r="DJ95" i="3"/>
  <c r="DJ99" i="3"/>
  <c r="DJ96" i="3"/>
  <c r="DJ105" i="3"/>
  <c r="DJ90" i="3"/>
  <c r="DJ98" i="3"/>
  <c r="DJ91" i="3"/>
  <c r="DJ100" i="3"/>
  <c r="DJ92" i="3"/>
  <c r="DJ101" i="3"/>
  <c r="DJ94" i="3"/>
  <c r="DJ89" i="3"/>
  <c r="DJ102" i="3"/>
  <c r="AQ122" i="3"/>
  <c r="AQ26" i="3" s="1"/>
  <c r="AQ24" i="16" s="1"/>
  <c r="AR122" i="3"/>
  <c r="AR24" i="3" s="1"/>
  <c r="DH122" i="3"/>
  <c r="DH26" i="3" s="1"/>
  <c r="AP122" i="3"/>
  <c r="AP26" i="3" s="1"/>
  <c r="AP24" i="16" s="1"/>
  <c r="ED122" i="3"/>
  <c r="CK122" i="3"/>
  <c r="CK26" i="3" s="1"/>
  <c r="BM122" i="3"/>
  <c r="BM23" i="3" s="1"/>
  <c r="DI124" i="3"/>
  <c r="DI121" i="3"/>
  <c r="S61" i="3"/>
  <c r="S62" i="3"/>
  <c r="S63" i="3"/>
  <c r="S64" i="3"/>
  <c r="T61" i="3"/>
  <c r="T62" i="3"/>
  <c r="T63" i="3"/>
  <c r="T64" i="3"/>
  <c r="CM88" i="3"/>
  <c r="DK88" i="3"/>
  <c r="EH88" i="3"/>
  <c r="EG88" i="3"/>
  <c r="FD88" i="3"/>
  <c r="FC88" i="3"/>
  <c r="Y88" i="3"/>
  <c r="AM62" i="3"/>
  <c r="AM64" i="3"/>
  <c r="AM63" i="3"/>
  <c r="BJ63" i="3"/>
  <c r="BJ62" i="3"/>
  <c r="AM61" i="3"/>
  <c r="BJ61" i="3"/>
  <c r="DI125" i="3"/>
  <c r="DI140" i="3"/>
  <c r="DI71" i="3"/>
  <c r="DI68" i="3"/>
  <c r="DI69" i="3"/>
  <c r="DI70" i="3"/>
  <c r="DI67" i="3"/>
  <c r="DI143" i="3"/>
  <c r="DI139" i="3"/>
  <c r="BO88" i="3"/>
  <c r="DI131" i="3"/>
  <c r="DI141" i="3"/>
  <c r="DI117" i="3"/>
  <c r="DI144" i="3"/>
  <c r="DI126" i="3"/>
  <c r="DI113" i="3"/>
  <c r="DI114" i="3"/>
  <c r="DI129" i="3"/>
  <c r="DI119" i="3"/>
  <c r="DI138" i="3"/>
  <c r="DI120" i="3"/>
  <c r="DI128" i="3"/>
  <c r="DI118" i="3"/>
  <c r="DI123" i="3"/>
  <c r="AR112" i="3"/>
  <c r="AR12" i="3" s="1"/>
  <c r="AR12" i="16"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93" i="3"/>
  <c r="FC94" i="3"/>
  <c r="FC95" i="3"/>
  <c r="EG87" i="3"/>
  <c r="EG91" i="3"/>
  <c r="EG90" i="3"/>
  <c r="EG89" i="3"/>
  <c r="EG93" i="3"/>
  <c r="EG95" i="3"/>
  <c r="EG94" i="3"/>
  <c r="EG92" i="3"/>
  <c r="EG96" i="3"/>
  <c r="FD87" i="3"/>
  <c r="FD90" i="3"/>
  <c r="FD89" i="3"/>
  <c r="FD92" i="3"/>
  <c r="FD94" i="3"/>
  <c r="FD91" i="3"/>
  <c r="FD93" i="3"/>
  <c r="FD95" i="3"/>
  <c r="FD96" i="3"/>
  <c r="BO90" i="3"/>
  <c r="BO87" i="3"/>
  <c r="BO93" i="3"/>
  <c r="BO92" i="3"/>
  <c r="BO91" i="3"/>
  <c r="BO89" i="3"/>
  <c r="BO96" i="3"/>
  <c r="BO95" i="3"/>
  <c r="BO94" i="3"/>
  <c r="DK90" i="3"/>
  <c r="DK87" i="3"/>
  <c r="DK93" i="3"/>
  <c r="DK92" i="3"/>
  <c r="DK91" i="3"/>
  <c r="DK89" i="3"/>
  <c r="DK96" i="3"/>
  <c r="DK95" i="3"/>
  <c r="DK94" i="3"/>
  <c r="Y87" i="3"/>
  <c r="Y91" i="3"/>
  <c r="Y90" i="3"/>
  <c r="Y89" i="3"/>
  <c r="Y93" i="3"/>
  <c r="Y92" i="3"/>
  <c r="Y95" i="3"/>
  <c r="Y94" i="3"/>
  <c r="Y96" i="3"/>
  <c r="EH89" i="3"/>
  <c r="EH87" i="3"/>
  <c r="EH92" i="3"/>
  <c r="EH91" i="3"/>
  <c r="EH90" i="3"/>
  <c r="EH96" i="3"/>
  <c r="EH95" i="3"/>
  <c r="EH94" i="3"/>
  <c r="EH93" i="3"/>
  <c r="CM90" i="3"/>
  <c r="CM87" i="3"/>
  <c r="CM93" i="3"/>
  <c r="CM92" i="3"/>
  <c r="CM91" i="3"/>
  <c r="CM89" i="3"/>
  <c r="CM96" i="3"/>
  <c r="CM95" i="3"/>
  <c r="CM94" i="3"/>
  <c r="DG57" i="3"/>
  <c r="DG60" i="3"/>
  <c r="DG132" i="3"/>
  <c r="DG50" i="3"/>
  <c r="U53" i="3"/>
  <c r="U51" i="3"/>
  <c r="AO37" i="3"/>
  <c r="AO35" i="16" s="1"/>
  <c r="AO36" i="3"/>
  <c r="AO34" i="16" s="1"/>
  <c r="DF36" i="3"/>
  <c r="DF37" i="3"/>
  <c r="V36" i="3"/>
  <c r="V37" i="3"/>
  <c r="AP37" i="3"/>
  <c r="AP35" i="16" s="1"/>
  <c r="AP36" i="3"/>
  <c r="AP34" i="16" s="1"/>
  <c r="BL37" i="3"/>
  <c r="BL36" i="3"/>
  <c r="DG36" i="3"/>
  <c r="DG37" i="3"/>
  <c r="U12" i="3"/>
  <c r="U54" i="3"/>
  <c r="BL26" i="3"/>
  <c r="U136" i="3"/>
  <c r="U58" i="3"/>
  <c r="BL50" i="3"/>
  <c r="BL51" i="3"/>
  <c r="ED112" i="3"/>
  <c r="ED17" i="3" s="1"/>
  <c r="AQ127" i="3"/>
  <c r="AN130" i="3"/>
  <c r="DG17" i="3"/>
  <c r="U135" i="3"/>
  <c r="U133" i="3"/>
  <c r="U132" i="3"/>
  <c r="U60" i="3"/>
  <c r="U56" i="3"/>
  <c r="U57" i="3"/>
  <c r="U59" i="3"/>
  <c r="U79" i="3"/>
  <c r="AR127" i="3"/>
  <c r="BL49" i="3"/>
  <c r="BL54" i="3"/>
  <c r="DG24" i="3"/>
  <c r="BK130" i="3"/>
  <c r="BK64" i="3" s="1"/>
  <c r="AO17" i="3"/>
  <c r="AO16" i="16" s="1"/>
  <c r="DG23" i="3"/>
  <c r="BM112" i="3"/>
  <c r="BM12" i="3" s="1"/>
  <c r="DF24" i="3"/>
  <c r="V26" i="3"/>
  <c r="DG78" i="3"/>
  <c r="BL25" i="3"/>
  <c r="DG53" i="3"/>
  <c r="BL23" i="3"/>
  <c r="DG54" i="3"/>
  <c r="DG49" i="3"/>
  <c r="AP112" i="3"/>
  <c r="AP12" i="3" s="1"/>
  <c r="AP12" i="16" s="1"/>
  <c r="DG51" i="3"/>
  <c r="AP142" i="3"/>
  <c r="AP78" i="3" s="1"/>
  <c r="AP72" i="16" s="1"/>
  <c r="CI130" i="3"/>
  <c r="CI64"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DH127" i="3"/>
  <c r="AO50" i="3"/>
  <c r="AO44" i="16" s="1"/>
  <c r="AO49" i="3"/>
  <c r="AO43" i="16" s="1"/>
  <c r="BN139" i="3"/>
  <c r="BN117" i="3"/>
  <c r="BN126" i="3"/>
  <c r="BN68" i="3"/>
  <c r="BN131" i="3"/>
  <c r="BN70" i="3"/>
  <c r="BN140" i="3"/>
  <c r="BN124" i="3"/>
  <c r="BN69" i="3"/>
  <c r="AP137" i="3"/>
  <c r="AP55" i="3" s="1"/>
  <c r="AP60" i="3" s="1"/>
  <c r="AP54" i="16" s="1"/>
  <c r="AS119" i="3"/>
  <c r="BM137" i="3"/>
  <c r="BM55" i="3" s="1"/>
  <c r="BM136" i="3" s="1"/>
  <c r="AO54" i="3"/>
  <c r="AO48" i="16" s="1"/>
  <c r="AO52" i="3"/>
  <c r="AO46" i="16" s="1"/>
  <c r="AO53" i="3"/>
  <c r="AO47" i="16" s="1"/>
  <c r="DH112" i="3"/>
  <c r="DH12" i="3" s="1"/>
  <c r="AQ115" i="3"/>
  <c r="AQ53" i="3" s="1"/>
  <c r="AQ47" i="16" s="1"/>
  <c r="CK127" i="3"/>
  <c r="AQ112" i="3"/>
  <c r="AQ17" i="3" s="1"/>
  <c r="AQ16" i="16" s="1"/>
  <c r="AR115" i="3"/>
  <c r="AR50" i="3" s="1"/>
  <c r="BN66" i="3"/>
  <c r="DG133" i="3"/>
  <c r="DG59" i="3"/>
  <c r="DG136" i="3"/>
  <c r="DG58" i="3"/>
  <c r="DF78" i="3"/>
  <c r="DG135" i="3"/>
  <c r="DG56" i="3"/>
  <c r="DH137" i="3"/>
  <c r="DH55" i="3" s="1"/>
  <c r="DH57" i="3" s="1"/>
  <c r="CL68" i="3"/>
  <c r="BN138" i="3"/>
  <c r="BL58" i="3"/>
  <c r="BN125" i="3"/>
  <c r="BL132" i="3"/>
  <c r="CH130" i="3"/>
  <c r="CH64" i="3" s="1"/>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AS138" i="3"/>
  <c r="DJ66" i="3"/>
  <c r="AS126" i="3"/>
  <c r="DJ68" i="3"/>
  <c r="AS117" i="3"/>
  <c r="DJ67" i="3"/>
  <c r="AS143" i="3"/>
  <c r="X124" i="3"/>
  <c r="AS139" i="3"/>
  <c r="X113" i="3"/>
  <c r="CL131" i="3"/>
  <c r="FB70" i="3"/>
  <c r="EE144" i="3"/>
  <c r="EE142" i="3" s="1"/>
  <c r="EF125" i="3"/>
  <c r="ED142" i="3"/>
  <c r="X129" i="3"/>
  <c r="X143" i="3"/>
  <c r="EE124" i="3"/>
  <c r="X125" i="3"/>
  <c r="X121" i="3"/>
  <c r="AS140" i="3"/>
  <c r="X139" i="3"/>
  <c r="X131" i="3"/>
  <c r="EE125" i="3"/>
  <c r="CL128" i="3"/>
  <c r="CL139" i="3"/>
  <c r="EE139" i="3"/>
  <c r="X118" i="3"/>
  <c r="X116" i="3"/>
  <c r="EE141" i="3"/>
  <c r="EE126" i="3"/>
  <c r="EE129" i="3"/>
  <c r="W128" i="3"/>
  <c r="AS70" i="3"/>
  <c r="EF140" i="3"/>
  <c r="BM115" i="3"/>
  <c r="BM54" i="3" s="1"/>
  <c r="EF68" i="3"/>
  <c r="FB69" i="3"/>
  <c r="EE121" i="3"/>
  <c r="FB68" i="3"/>
  <c r="FB123" i="3"/>
  <c r="EE119" i="3"/>
  <c r="CK142" i="3"/>
  <c r="CK78" i="3" s="1"/>
  <c r="W138" i="3"/>
  <c r="V132" i="3"/>
  <c r="V134" i="3"/>
  <c r="EF123" i="3"/>
  <c r="W70" i="3"/>
  <c r="AS128" i="3"/>
  <c r="AS131" i="3"/>
  <c r="EF128" i="3"/>
  <c r="EF141" i="3"/>
  <c r="X68" i="3"/>
  <c r="FB71" i="3"/>
  <c r="EE107" i="3"/>
  <c r="EE118" i="3"/>
  <c r="BM142" i="3"/>
  <c r="BM79" i="3" s="1"/>
  <c r="W131" i="3"/>
  <c r="EF118" i="3"/>
  <c r="EF120" i="3"/>
  <c r="W129" i="3"/>
  <c r="W113" i="3"/>
  <c r="W117" i="3"/>
  <c r="W124" i="3"/>
  <c r="ED115"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AS123" i="3"/>
  <c r="AS67" i="3"/>
  <c r="EF71" i="3"/>
  <c r="EF113" i="3"/>
  <c r="X71" i="3"/>
  <c r="X138" i="3"/>
  <c r="X66" i="3"/>
  <c r="FB119" i="3"/>
  <c r="EE113" i="3"/>
  <c r="EE116" i="3"/>
  <c r="EE120" i="3"/>
  <c r="CL129" i="3"/>
  <c r="CL138" i="3"/>
  <c r="W119" i="3"/>
  <c r="W118" i="3"/>
  <c r="W126"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69"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J71" i="3" l="1"/>
  <c r="DJ120" i="3"/>
  <c r="DJ123" i="3"/>
  <c r="DJ114" i="3"/>
  <c r="DJ116" i="3"/>
  <c r="DJ119" i="3"/>
  <c r="DJ141" i="3"/>
  <c r="DJ113" i="3"/>
  <c r="DJ117" i="3"/>
  <c r="DJ125" i="3"/>
  <c r="DJ131" i="3"/>
  <c r="DJ143" i="3"/>
  <c r="DJ138" i="3"/>
  <c r="DJ128" i="3"/>
  <c r="DJ118" i="3"/>
  <c r="DJ124" i="3"/>
  <c r="DJ129" i="3"/>
  <c r="DJ126" i="3"/>
  <c r="DJ139" i="3"/>
  <c r="DJ144" i="3"/>
  <c r="DJ140" i="3"/>
  <c r="ED12" i="3"/>
  <c r="AR17" i="3"/>
  <c r="EF122" i="3"/>
  <c r="AS122" i="3"/>
  <c r="W122" i="3"/>
  <c r="W23" i="3" s="1"/>
  <c r="FB122" i="3"/>
  <c r="EE122" i="3"/>
  <c r="EE23" i="3" s="1"/>
  <c r="BN122" i="3"/>
  <c r="BN25" i="3" s="1"/>
  <c r="DI122" i="3"/>
  <c r="DI24" i="3" s="1"/>
  <c r="CL122" i="3"/>
  <c r="CL23" i="3" s="1"/>
  <c r="X122" i="3"/>
  <c r="X26" i="3" s="1"/>
  <c r="AQ49" i="16"/>
  <c r="CI61" i="3"/>
  <c r="CI62" i="3"/>
  <c r="CI63" i="3"/>
  <c r="CH61" i="3"/>
  <c r="CH62" i="3"/>
  <c r="CH63" i="3"/>
  <c r="EI88" i="3"/>
  <c r="FE88" i="3"/>
  <c r="DL88" i="3"/>
  <c r="CN88" i="3"/>
  <c r="Z88" i="3"/>
  <c r="AN63" i="3"/>
  <c r="AN62" i="3"/>
  <c r="AN64" i="3"/>
  <c r="BK62" i="3"/>
  <c r="BK63" i="3"/>
  <c r="ED134" i="3"/>
  <c r="AN61" i="3"/>
  <c r="BK61" i="3"/>
  <c r="DI127" i="3"/>
  <c r="DI36" i="3" s="1"/>
  <c r="DI137" i="3"/>
  <c r="DI55" i="3" s="1"/>
  <c r="DI132" i="3" s="1"/>
  <c r="AQ78" i="3"/>
  <c r="AQ72" i="16" s="1"/>
  <c r="DI142" i="3"/>
  <c r="DI79" i="3" s="1"/>
  <c r="DI115" i="3"/>
  <c r="DI53" i="3" s="1"/>
  <c r="DI112" i="3"/>
  <c r="AU88" i="3"/>
  <c r="BQ88" i="3"/>
  <c r="AT88" i="3"/>
  <c r="BP88" i="3"/>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7" i="3"/>
  <c r="AR81" i="16" s="1"/>
  <c r="AT93" i="3"/>
  <c r="AR87" i="16" s="1"/>
  <c r="AT92" i="3"/>
  <c r="AR86" i="16" s="1"/>
  <c r="AT91" i="3"/>
  <c r="AR85" i="16" s="1"/>
  <c r="AT95" i="3"/>
  <c r="AR89" i="16" s="1"/>
  <c r="AT96" i="3"/>
  <c r="AR90" i="16" s="1"/>
  <c r="AT94" i="3"/>
  <c r="AR88" i="16" s="1"/>
  <c r="DL89" i="3"/>
  <c r="DL87" i="3"/>
  <c r="DL93" i="3"/>
  <c r="DL92" i="3"/>
  <c r="DL91" i="3"/>
  <c r="DL90" i="3"/>
  <c r="DL96" i="3"/>
  <c r="DL95" i="3"/>
  <c r="DL94" i="3"/>
  <c r="BP89" i="3"/>
  <c r="BP87" i="3"/>
  <c r="BP93" i="3"/>
  <c r="BP92" i="3"/>
  <c r="BP90" i="3"/>
  <c r="BP91" i="3"/>
  <c r="BP96" i="3"/>
  <c r="BP95" i="3"/>
  <c r="BP94" i="3"/>
  <c r="AU87" i="3"/>
  <c r="AU90" i="3"/>
  <c r="AU89" i="3"/>
  <c r="AU93" i="3"/>
  <c r="AU92" i="3"/>
  <c r="AU91" i="3"/>
  <c r="AU96" i="3"/>
  <c r="AU95" i="3"/>
  <c r="AU94" i="3"/>
  <c r="BQ90" i="3"/>
  <c r="BQ89" i="3"/>
  <c r="BQ87" i="3"/>
  <c r="BQ92" i="3"/>
  <c r="BQ91" i="3"/>
  <c r="BQ94" i="3"/>
  <c r="BQ93" i="3"/>
  <c r="BQ96" i="3"/>
  <c r="BQ95" i="3"/>
  <c r="CN89" i="3"/>
  <c r="CN87" i="3"/>
  <c r="CN93" i="3"/>
  <c r="CN92" i="3"/>
  <c r="CN91" i="3"/>
  <c r="CN90" i="3"/>
  <c r="CN96" i="3"/>
  <c r="CN95" i="3"/>
  <c r="CN94" i="3"/>
  <c r="FE91" i="3"/>
  <c r="FE90" i="3"/>
  <c r="FE87" i="3"/>
  <c r="FE89" i="3"/>
  <c r="FE95" i="3"/>
  <c r="FE94" i="3"/>
  <c r="FE93" i="3"/>
  <c r="FE96" i="3"/>
  <c r="FE92" i="3"/>
  <c r="Z89" i="3"/>
  <c r="Z87" i="3"/>
  <c r="Z92" i="3"/>
  <c r="Z91" i="3"/>
  <c r="Z90" i="3"/>
  <c r="Z96" i="3"/>
  <c r="Z95" i="3"/>
  <c r="Z93" i="3"/>
  <c r="Z94" i="3"/>
  <c r="EI90" i="3"/>
  <c r="EI87" i="3"/>
  <c r="EI92" i="3"/>
  <c r="EI91" i="3"/>
  <c r="EI89" i="3"/>
  <c r="EI96" i="3"/>
  <c r="EI95" i="3"/>
  <c r="EI94" i="3"/>
  <c r="EI93" i="3"/>
  <c r="AQ23" i="3"/>
  <c r="AQ21" i="16" s="1"/>
  <c r="AQ24" i="3"/>
  <c r="AQ22" i="16" s="1"/>
  <c r="AQ25" i="3"/>
  <c r="AQ23" i="16" s="1"/>
  <c r="ED136" i="3"/>
  <c r="ED36" i="3"/>
  <c r="ED37" i="3"/>
  <c r="DH36" i="3"/>
  <c r="DH37" i="3"/>
  <c r="AQ37" i="3"/>
  <c r="AQ35" i="16" s="1"/>
  <c r="AQ36" i="3"/>
  <c r="AQ34" i="16" s="1"/>
  <c r="BM37" i="3"/>
  <c r="BM36" i="3"/>
  <c r="CK37" i="3"/>
  <c r="CK36" i="3"/>
  <c r="AR37" i="3"/>
  <c r="AR36" i="3"/>
  <c r="EG69" i="3"/>
  <c r="DH60" i="3"/>
  <c r="AP58" i="3"/>
  <c r="AP52" i="16" s="1"/>
  <c r="DH23" i="3"/>
  <c r="AQ60" i="3"/>
  <c r="AQ54" i="16" s="1"/>
  <c r="AQ59" i="3"/>
  <c r="AQ53" i="16" s="1"/>
  <c r="AQ132" i="3"/>
  <c r="ED60" i="3"/>
  <c r="AQ133" i="3"/>
  <c r="AQ136" i="3"/>
  <c r="ED57" i="3"/>
  <c r="AR133" i="3"/>
  <c r="CK51" i="3"/>
  <c r="AP79" i="3"/>
  <c r="AP73" i="16" s="1"/>
  <c r="BM25" i="3"/>
  <c r="U130" i="3"/>
  <c r="CK133" i="3"/>
  <c r="CK59" i="3"/>
  <c r="CK60" i="3"/>
  <c r="CK134" i="3"/>
  <c r="CK56" i="3"/>
  <c r="AQ56" i="3"/>
  <c r="AQ50" i="16" s="1"/>
  <c r="ED59" i="3"/>
  <c r="CK49" i="3"/>
  <c r="CK50" i="3"/>
  <c r="CK53" i="3"/>
  <c r="CK52" i="3"/>
  <c r="AQ12" i="3"/>
  <c r="AQ12" i="16" s="1"/>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BM17" i="3"/>
  <c r="AP51" i="3"/>
  <c r="AP45" i="16" s="1"/>
  <c r="CK57" i="3"/>
  <c r="EF112" i="3"/>
  <c r="EF12" i="3" s="1"/>
  <c r="CK135" i="3"/>
  <c r="BM135" i="3"/>
  <c r="AP133" i="3"/>
  <c r="DH136" i="3"/>
  <c r="DH133" i="3"/>
  <c r="AP57" i="3"/>
  <c r="AP51" i="16" s="1"/>
  <c r="DH132" i="3"/>
  <c r="DH58" i="3"/>
  <c r="AP59" i="3"/>
  <c r="AP53" i="16" s="1"/>
  <c r="AP56" i="3"/>
  <c r="AP50" i="16" s="1"/>
  <c r="DH134" i="3"/>
  <c r="AP135" i="3"/>
  <c r="AP49" i="16"/>
  <c r="DH135" i="3"/>
  <c r="DH25" i="3"/>
  <c r="AP132" i="3"/>
  <c r="AP136" i="3"/>
  <c r="DH59" i="3"/>
  <c r="AP134" i="3"/>
  <c r="DH56" i="3"/>
  <c r="BN142" i="3"/>
  <c r="BN79" i="3" s="1"/>
  <c r="CK132" i="3"/>
  <c r="CK58" i="3"/>
  <c r="DH17" i="3"/>
  <c r="AP50" i="3"/>
  <c r="AP44" i="16" s="1"/>
  <c r="BM50" i="3"/>
  <c r="AP52" i="3"/>
  <c r="AP46" i="16" s="1"/>
  <c r="AP49" i="3"/>
  <c r="AP43" i="16" s="1"/>
  <c r="CJ130" i="3"/>
  <c r="CJ64" i="3" s="1"/>
  <c r="AP54" i="3"/>
  <c r="AP48" i="16" s="1"/>
  <c r="EF142" i="3"/>
  <c r="EF79" i="3" s="1"/>
  <c r="AR56" i="3"/>
  <c r="CK24" i="3"/>
  <c r="AR58" i="3"/>
  <c r="FB127" i="3"/>
  <c r="BM59" i="3"/>
  <c r="BM134" i="3"/>
  <c r="BM56" i="3"/>
  <c r="CK23" i="3"/>
  <c r="BM60" i="3"/>
  <c r="AR132" i="3"/>
  <c r="CK25" i="3"/>
  <c r="CL137" i="3"/>
  <c r="CL55" i="3" s="1"/>
  <c r="CL59" i="3" s="1"/>
  <c r="BM133" i="3"/>
  <c r="AR25" i="3"/>
  <c r="AR59" i="3"/>
  <c r="BM52" i="3"/>
  <c r="BM58" i="3"/>
  <c r="AR26" i="3"/>
  <c r="AR57" i="3"/>
  <c r="AR135" i="3"/>
  <c r="AR23" i="3"/>
  <c r="AR60" i="3"/>
  <c r="AR134" i="3"/>
  <c r="BM57" i="3"/>
  <c r="BM132" i="3"/>
  <c r="BN127" i="3"/>
  <c r="BN137" i="3"/>
  <c r="BN55" i="3" s="1"/>
  <c r="BN56" i="3" s="1"/>
  <c r="X142" i="3"/>
  <c r="X78" i="3" s="1"/>
  <c r="EE112" i="3"/>
  <c r="EE17" i="3" s="1"/>
  <c r="EE115" i="3"/>
  <c r="EE49" i="3" s="1"/>
  <c r="AS137" i="3"/>
  <c r="AS55" i="3" s="1"/>
  <c r="AS136" i="3" s="1"/>
  <c r="CL115" i="3"/>
  <c r="CL50" i="3" s="1"/>
  <c r="CK79" i="3"/>
  <c r="W127" i="3"/>
  <c r="BM24" i="3"/>
  <c r="CL142" i="3"/>
  <c r="CL79" i="3" s="1"/>
  <c r="BM26" i="3"/>
  <c r="CL127" i="3"/>
  <c r="AS142" i="3"/>
  <c r="AS79" i="3" s="1"/>
  <c r="X127" i="3"/>
  <c r="W115" i="3"/>
  <c r="W54" i="3" s="1"/>
  <c r="DG130" i="3"/>
  <c r="DG63" i="3" s="1"/>
  <c r="X115" i="3"/>
  <c r="X54" i="3" s="1"/>
  <c r="BN115" i="3"/>
  <c r="BN49" i="3" s="1"/>
  <c r="AS115" i="3"/>
  <c r="AS53" i="3" s="1"/>
  <c r="AQ54" i="3"/>
  <c r="AQ48" i="16" s="1"/>
  <c r="AS127" i="3"/>
  <c r="EF23" i="3"/>
  <c r="AQ51" i="3"/>
  <c r="AQ45" i="16" s="1"/>
  <c r="AQ52" i="3"/>
  <c r="AQ46" i="16" s="1"/>
  <c r="BM78" i="3"/>
  <c r="AQ49" i="3"/>
  <c r="AQ43" i="16" s="1"/>
  <c r="X137" i="3"/>
  <c r="X55" i="3" s="1"/>
  <c r="X58" i="3" s="1"/>
  <c r="AQ50" i="3"/>
  <c r="AQ44" i="16" s="1"/>
  <c r="EE137" i="3"/>
  <c r="EE55" i="3" s="1"/>
  <c r="EE133" i="3" s="1"/>
  <c r="EE127" i="3"/>
  <c r="W112" i="3"/>
  <c r="W12" i="3" s="1"/>
  <c r="EH141" i="3"/>
  <c r="DJ112" i="3"/>
  <c r="DJ12" i="3" s="1"/>
  <c r="BN112" i="3"/>
  <c r="BN12" i="3" s="1"/>
  <c r="BL130" i="3"/>
  <c r="BL64" i="3" s="1"/>
  <c r="BM51" i="3"/>
  <c r="W137" i="3"/>
  <c r="W55" i="3" s="1"/>
  <c r="W133" i="3" s="1"/>
  <c r="DF130" i="3"/>
  <c r="DF63" i="3" s="1"/>
  <c r="FB79" i="3"/>
  <c r="FB78" i="3"/>
  <c r="EE79" i="3"/>
  <c r="EE78" i="3"/>
  <c r="ED25" i="3"/>
  <c r="ED23" i="3"/>
  <c r="ED26" i="3"/>
  <c r="ED24" i="3"/>
  <c r="ED78" i="3"/>
  <c r="ED79" i="3"/>
  <c r="ED50" i="3"/>
  <c r="ED53" i="3"/>
  <c r="ED54" i="3"/>
  <c r="ED49" i="3"/>
  <c r="ED52" i="3"/>
  <c r="ED51"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W142" i="3"/>
  <c r="FC128" i="3"/>
  <c r="FC126" i="3"/>
  <c r="EG119" i="3"/>
  <c r="BO144"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J127" i="3" l="1"/>
  <c r="DJ37" i="3" s="1"/>
  <c r="DJ115" i="3"/>
  <c r="DJ49" i="3" s="1"/>
  <c r="DJ142" i="3"/>
  <c r="DJ78" i="3" s="1"/>
  <c r="DJ137" i="3"/>
  <c r="DJ55" i="3" s="1"/>
  <c r="DJ59" i="3" s="1"/>
  <c r="DJ122" i="3"/>
  <c r="DJ26" i="3" s="1"/>
  <c r="EF17" i="3"/>
  <c r="DI23" i="3"/>
  <c r="DI26" i="3"/>
  <c r="Y122" i="3"/>
  <c r="Y24" i="3" s="1"/>
  <c r="DI134" i="3"/>
  <c r="EG122" i="3"/>
  <c r="FC122" i="3"/>
  <c r="FC24" i="3" s="1"/>
  <c r="BO122" i="3"/>
  <c r="CM122" i="3"/>
  <c r="CM23" i="3" s="1"/>
  <c r="EH122" i="3"/>
  <c r="EH26" i="3" s="1"/>
  <c r="FD122" i="3"/>
  <c r="DK122" i="3"/>
  <c r="DK25" i="3" s="1"/>
  <c r="DI37" i="3"/>
  <c r="DI58" i="3"/>
  <c r="DI59" i="3"/>
  <c r="DI57" i="3"/>
  <c r="DI56" i="3"/>
  <c r="DI25" i="3"/>
  <c r="DI60" i="3"/>
  <c r="DI133" i="3"/>
  <c r="DI135" i="3"/>
  <c r="DI136" i="3"/>
  <c r="X79" i="3"/>
  <c r="W50" i="3"/>
  <c r="V63" i="3"/>
  <c r="V64" i="3"/>
  <c r="V61" i="3"/>
  <c r="V62" i="3"/>
  <c r="U61" i="3"/>
  <c r="U62" i="3"/>
  <c r="U63" i="3"/>
  <c r="U64" i="3"/>
  <c r="W52" i="3"/>
  <c r="DF61" i="3"/>
  <c r="DF62" i="3"/>
  <c r="DF64" i="3"/>
  <c r="DG61" i="3"/>
  <c r="DG62" i="3"/>
  <c r="DG64" i="3"/>
  <c r="CJ61" i="3"/>
  <c r="CJ62" i="3"/>
  <c r="CJ63" i="3"/>
  <c r="DI51" i="3"/>
  <c r="FF88" i="3"/>
  <c r="DM88" i="3"/>
  <c r="CO88" i="3"/>
  <c r="AA88" i="3"/>
  <c r="BL63" i="3"/>
  <c r="BL62" i="3"/>
  <c r="AO64" i="3"/>
  <c r="AO63" i="3"/>
  <c r="AO62" i="3"/>
  <c r="BL61" i="3"/>
  <c r="DI78" i="3"/>
  <c r="AO61" i="3"/>
  <c r="DI52" i="3"/>
  <c r="DI54" i="3"/>
  <c r="DI50" i="3"/>
  <c r="DI49" i="3"/>
  <c r="DI12" i="3"/>
  <c r="DI17" i="3"/>
  <c r="BS88" i="3"/>
  <c r="BR88" i="3"/>
  <c r="AV88" i="3"/>
  <c r="EE50" i="3"/>
  <c r="X49" i="3"/>
  <c r="X51" i="3"/>
  <c r="X52" i="3"/>
  <c r="EE53" i="3"/>
  <c r="EF78" i="3"/>
  <c r="EE51" i="3"/>
  <c r="EE52"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91" i="3"/>
  <c r="BS96" i="3"/>
  <c r="BS94" i="3"/>
  <c r="BS95" i="3"/>
  <c r="AA90" i="3"/>
  <c r="AA87" i="3"/>
  <c r="AA93" i="3"/>
  <c r="AA92" i="3"/>
  <c r="AA91" i="3"/>
  <c r="AA89" i="3"/>
  <c r="AA96" i="3"/>
  <c r="AA95" i="3"/>
  <c r="AA94" i="3"/>
  <c r="DM90" i="3"/>
  <c r="DM89" i="3"/>
  <c r="DM87" i="3"/>
  <c r="DM92" i="3"/>
  <c r="DM91" i="3"/>
  <c r="DM94" i="3"/>
  <c r="DM93" i="3"/>
  <c r="DM96" i="3"/>
  <c r="DM95" i="3"/>
  <c r="CO90" i="3"/>
  <c r="CO89" i="3"/>
  <c r="CO87" i="3"/>
  <c r="CO92" i="3"/>
  <c r="CO91" i="3"/>
  <c r="CO94" i="3"/>
  <c r="CO93" i="3"/>
  <c r="CO96" i="3"/>
  <c r="CO95" i="3"/>
  <c r="AV87" i="3"/>
  <c r="AV90" i="3"/>
  <c r="AV89" i="3"/>
  <c r="AV93" i="3"/>
  <c r="AV92" i="3"/>
  <c r="AV94" i="3"/>
  <c r="AV91" i="3"/>
  <c r="AV96" i="3"/>
  <c r="AV95" i="3"/>
  <c r="BR90" i="3"/>
  <c r="BR89" i="3"/>
  <c r="BR93" i="3"/>
  <c r="BR92" i="3"/>
  <c r="BR91" i="3"/>
  <c r="BR87" i="3"/>
  <c r="BR95" i="3"/>
  <c r="BR96" i="3"/>
  <c r="BR94" i="3"/>
  <c r="FF89" i="3"/>
  <c r="FF87" i="3"/>
  <c r="FF92" i="3"/>
  <c r="FF91" i="3"/>
  <c r="FF90" i="3"/>
  <c r="FF96" i="3"/>
  <c r="FF95" i="3"/>
  <c r="FF94" i="3"/>
  <c r="FF93" i="3"/>
  <c r="EF26" i="3"/>
  <c r="EE12" i="3"/>
  <c r="EF24" i="3"/>
  <c r="EE26" i="3"/>
  <c r="EF25" i="3"/>
  <c r="X12" i="3"/>
  <c r="X50" i="3"/>
  <c r="CL133" i="3"/>
  <c r="X53" i="3"/>
  <c r="EE36" i="3"/>
  <c r="EE37" i="3"/>
  <c r="FB36" i="3"/>
  <c r="FB37" i="3"/>
  <c r="FD37" i="3"/>
  <c r="FD36" i="3"/>
  <c r="EF37" i="3"/>
  <c r="EF36" i="3"/>
  <c r="W37" i="3"/>
  <c r="W36" i="3"/>
  <c r="X37" i="3"/>
  <c r="X36" i="3"/>
  <c r="BO36" i="3"/>
  <c r="BO37" i="3"/>
  <c r="AS37" i="3"/>
  <c r="AS36" i="3"/>
  <c r="BN37" i="3"/>
  <c r="BN36" i="3"/>
  <c r="CL37" i="3"/>
  <c r="CL36" i="3"/>
  <c r="AQ130" i="3"/>
  <c r="W24" i="3"/>
  <c r="CL58" i="3"/>
  <c r="CL135" i="3"/>
  <c r="CL56" i="3"/>
  <c r="CL60" i="3"/>
  <c r="CL132" i="3"/>
  <c r="CL136" i="3"/>
  <c r="CL57" i="3"/>
  <c r="CL134" i="3"/>
  <c r="CL17" i="3"/>
  <c r="DJ79" i="3"/>
  <c r="ED130" i="3"/>
  <c r="W56" i="3"/>
  <c r="W132" i="3"/>
  <c r="CL26" i="3"/>
  <c r="AR15" i="16"/>
  <c r="AR10" i="16"/>
  <c r="EF57" i="3"/>
  <c r="AS134" i="3"/>
  <c r="CK130" i="3"/>
  <c r="CK64" i="3" s="1"/>
  <c r="X56" i="3"/>
  <c r="X135" i="3"/>
  <c r="CL24" i="3"/>
  <c r="CL25" i="3"/>
  <c r="BN24" i="3"/>
  <c r="BN26" i="3"/>
  <c r="BN23" i="3"/>
  <c r="W26" i="3"/>
  <c r="DJ50" i="3"/>
  <c r="BN135" i="3"/>
  <c r="FC142" i="3"/>
  <c r="FC78" i="3" s="1"/>
  <c r="BN133" i="3"/>
  <c r="W25" i="3"/>
  <c r="DK142" i="3"/>
  <c r="DK78" i="3" s="1"/>
  <c r="AP130" i="3"/>
  <c r="Y127" i="3"/>
  <c r="DH130" i="3"/>
  <c r="DH63" i="3" s="1"/>
  <c r="BN53" i="3"/>
  <c r="AS132" i="3"/>
  <c r="FD112" i="3"/>
  <c r="FD17"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F133" i="3"/>
  <c r="EF56" i="3"/>
  <c r="EF136" i="3"/>
  <c r="EF58" i="3"/>
  <c r="EF132" i="3"/>
  <c r="EF134" i="3"/>
  <c r="X59" i="3"/>
  <c r="FC137" i="3"/>
  <c r="FC55" i="3" s="1"/>
  <c r="FC56" i="3" s="1"/>
  <c r="X134" i="3"/>
  <c r="X57" i="3"/>
  <c r="X133" i="3"/>
  <c r="X60" i="3"/>
  <c r="X132" i="3"/>
  <c r="AS78" i="3"/>
  <c r="X136" i="3"/>
  <c r="BN59" i="3"/>
  <c r="BN57" i="3"/>
  <c r="BN132" i="3"/>
  <c r="BN134" i="3"/>
  <c r="CL52" i="3"/>
  <c r="BN60" i="3"/>
  <c r="BN136" i="3"/>
  <c r="BN58" i="3"/>
  <c r="AR130" i="3"/>
  <c r="BM130" i="3"/>
  <c r="BM64" i="3" s="1"/>
  <c r="CM137" i="3"/>
  <c r="CM55" i="3" s="1"/>
  <c r="CM132" i="3" s="1"/>
  <c r="DJ53" i="3"/>
  <c r="DJ54" i="3"/>
  <c r="DJ17" i="3"/>
  <c r="EE58" i="3"/>
  <c r="X24" i="3"/>
  <c r="FC112" i="3"/>
  <c r="FC12" i="3" s="1"/>
  <c r="X23" i="3"/>
  <c r="DJ51" i="3"/>
  <c r="DJ52" i="3"/>
  <c r="X25" i="3"/>
  <c r="CL78" i="3"/>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W51" i="3"/>
  <c r="W53" i="3"/>
  <c r="BN17" i="3"/>
  <c r="FC115" i="3"/>
  <c r="FC50" i="3" s="1"/>
  <c r="Y142" i="3"/>
  <c r="Y78" i="3" s="1"/>
  <c r="EE136" i="3"/>
  <c r="EE134" i="3"/>
  <c r="EE57" i="3"/>
  <c r="EE135" i="3"/>
  <c r="EE56" i="3"/>
  <c r="EE132" i="3"/>
  <c r="EE59" i="3"/>
  <c r="EE60" i="3"/>
  <c r="DK115" i="3"/>
  <c r="DK51" i="3" s="1"/>
  <c r="FB53" i="3"/>
  <c r="FB50" i="3"/>
  <c r="FB54" i="3"/>
  <c r="FB51" i="3"/>
  <c r="FB52" i="3"/>
  <c r="FB49" i="3"/>
  <c r="FB24" i="3"/>
  <c r="FB23" i="3"/>
  <c r="FB25" i="3"/>
  <c r="FB26" i="3"/>
  <c r="CN128" i="3"/>
  <c r="EF53" i="3"/>
  <c r="EF50" i="3"/>
  <c r="EF54" i="3"/>
  <c r="EF52" i="3"/>
  <c r="EF49" i="3"/>
  <c r="EF51" i="3"/>
  <c r="BQ70" i="3"/>
  <c r="FB12" i="3"/>
  <c r="FB17" i="3"/>
  <c r="DL128" i="3"/>
  <c r="EH78" i="3"/>
  <c r="EH79" i="3"/>
  <c r="BP126" i="3"/>
  <c r="BP120" i="3"/>
  <c r="BP129" i="3"/>
  <c r="BP127" i="3" s="1"/>
  <c r="BP131" i="3"/>
  <c r="BP143"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DL139" i="3"/>
  <c r="CN123"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22" i="3" s="1"/>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EH115"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DJ36" i="3" l="1"/>
  <c r="DJ24" i="3"/>
  <c r="DJ23" i="3"/>
  <c r="DJ25" i="3"/>
  <c r="DJ133" i="3"/>
  <c r="DJ58" i="3"/>
  <c r="DJ56" i="3"/>
  <c r="DJ132" i="3"/>
  <c r="DJ134" i="3"/>
  <c r="DJ136" i="3"/>
  <c r="DJ60" i="3"/>
  <c r="DJ57" i="3"/>
  <c r="DJ135" i="3"/>
  <c r="CN122" i="3"/>
  <c r="CN24" i="3" s="1"/>
  <c r="BP122" i="3"/>
  <c r="AU122" i="3"/>
  <c r="Z122" i="3"/>
  <c r="Z24" i="3" s="1"/>
  <c r="EI122" i="3"/>
  <c r="FE122" i="3"/>
  <c r="FE26" i="3" s="1"/>
  <c r="DL122" i="3"/>
  <c r="DL23" i="3" s="1"/>
  <c r="AT122" i="3"/>
  <c r="AT26" i="3" s="1"/>
  <c r="AR24" i="16" s="1"/>
  <c r="FC79" i="3"/>
  <c r="FC17" i="3"/>
  <c r="DI130" i="3"/>
  <c r="DI63" i="3" s="1"/>
  <c r="Y79" i="3"/>
  <c r="ED61" i="3"/>
  <c r="ED62" i="3"/>
  <c r="ED63" i="3"/>
  <c r="ED64" i="3"/>
  <c r="DL142" i="3"/>
  <c r="DL79" i="3" s="1"/>
  <c r="DH64" i="3"/>
  <c r="DH61" i="3"/>
  <c r="DH62" i="3"/>
  <c r="CK61" i="3"/>
  <c r="CK62" i="3"/>
  <c r="CK63" i="3"/>
  <c r="FG88" i="3"/>
  <c r="DN88" i="3"/>
  <c r="CP88" i="3"/>
  <c r="EJ88" i="3"/>
  <c r="CQ88" i="3"/>
  <c r="AB88" i="3"/>
  <c r="BM63" i="3"/>
  <c r="BM62" i="3"/>
  <c r="AQ62" i="3"/>
  <c r="AQ63" i="3"/>
  <c r="AQ64" i="3"/>
  <c r="AR64" i="3"/>
  <c r="AR63" i="3"/>
  <c r="AR62" i="3"/>
  <c r="AP64" i="3"/>
  <c r="AP63" i="3"/>
  <c r="AP62" i="3"/>
  <c r="AQ61" i="3"/>
  <c r="BM61" i="3"/>
  <c r="AP61" i="3"/>
  <c r="AR61" i="3"/>
  <c r="AW88" i="3"/>
  <c r="FD12"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7" i="3"/>
  <c r="AW91" i="3"/>
  <c r="AW90" i="3"/>
  <c r="AW89" i="3"/>
  <c r="AW93" i="3"/>
  <c r="AW92" i="3"/>
  <c r="AW95" i="3"/>
  <c r="AW94" i="3"/>
  <c r="AW96" i="3"/>
  <c r="FG90" i="3"/>
  <c r="FG87" i="3"/>
  <c r="FG89" i="3"/>
  <c r="FG92" i="3"/>
  <c r="FG91" i="3"/>
  <c r="FG96" i="3"/>
  <c r="FG95" i="3"/>
  <c r="FG94" i="3"/>
  <c r="FG93" i="3"/>
  <c r="DN90" i="3"/>
  <c r="DN89" i="3"/>
  <c r="DN87" i="3"/>
  <c r="DN92" i="3"/>
  <c r="DN91" i="3"/>
  <c r="DN95" i="3"/>
  <c r="DN94" i="3"/>
  <c r="DN93" i="3"/>
  <c r="DN96" i="3"/>
  <c r="CQ87" i="3"/>
  <c r="CQ90" i="3"/>
  <c r="CQ89" i="3"/>
  <c r="CQ93" i="3"/>
  <c r="CQ92" i="3"/>
  <c r="CQ91" i="3"/>
  <c r="CQ96" i="3"/>
  <c r="CQ94" i="3"/>
  <c r="CQ95" i="3"/>
  <c r="CP90" i="3"/>
  <c r="CP89" i="3"/>
  <c r="CP87" i="3"/>
  <c r="CP93" i="3"/>
  <c r="CP92" i="3"/>
  <c r="CP91" i="3"/>
  <c r="CP95" i="3"/>
  <c r="CP94" i="3"/>
  <c r="CP96" i="3"/>
  <c r="EJ89" i="3"/>
  <c r="EJ87" i="3"/>
  <c r="EJ93" i="3"/>
  <c r="EJ92" i="3"/>
  <c r="EJ91" i="3"/>
  <c r="EJ90" i="3"/>
  <c r="EJ96" i="3"/>
  <c r="EJ95" i="3"/>
  <c r="EJ94" i="3"/>
  <c r="AB89" i="3"/>
  <c r="AB87" i="3"/>
  <c r="AB93" i="3"/>
  <c r="AB92" i="3"/>
  <c r="AB91" i="3"/>
  <c r="AB90" i="3"/>
  <c r="AB96" i="3"/>
  <c r="AB95" i="3"/>
  <c r="AB94" i="3"/>
  <c r="FC49" i="3"/>
  <c r="BP112" i="3"/>
  <c r="BP12" i="3" s="1"/>
  <c r="FC54" i="3"/>
  <c r="FC53" i="3"/>
  <c r="FC51" i="3"/>
  <c r="FC52" i="3"/>
  <c r="DK50" i="3"/>
  <c r="EH37" i="3"/>
  <c r="EH36" i="3"/>
  <c r="EG37" i="3"/>
  <c r="EG36" i="3"/>
  <c r="FC36" i="3"/>
  <c r="FC37" i="3"/>
  <c r="Y37" i="3"/>
  <c r="Y36" i="3"/>
  <c r="DK37" i="3"/>
  <c r="DK36" i="3"/>
  <c r="BP37" i="3"/>
  <c r="BP36" i="3"/>
  <c r="BQ37" i="3"/>
  <c r="BQ36" i="3"/>
  <c r="CM37" i="3"/>
  <c r="CM36" i="3"/>
  <c r="CN9" i="16"/>
  <c r="CL130" i="3"/>
  <c r="CL64" i="3" s="1"/>
  <c r="CM24" i="3"/>
  <c r="CM25" i="3"/>
  <c r="CM50" i="3"/>
  <c r="DK12" i="3"/>
  <c r="CM49" i="3"/>
  <c r="CM54" i="3"/>
  <c r="CM53" i="3"/>
  <c r="EH60" i="3"/>
  <c r="FC58" i="3"/>
  <c r="EG132" i="3"/>
  <c r="X130" i="3"/>
  <c r="Z127" i="3"/>
  <c r="DK26" i="3"/>
  <c r="DK23" i="3"/>
  <c r="Y26" i="3"/>
  <c r="Z112" i="3"/>
  <c r="Z17" i="3" s="1"/>
  <c r="DK79" i="3"/>
  <c r="EH134" i="3"/>
  <c r="EH57" i="3"/>
  <c r="CM51" i="3"/>
  <c r="EH132" i="3"/>
  <c r="EH136" i="3"/>
  <c r="EH56" i="3"/>
  <c r="EH133" i="3"/>
  <c r="EH58" i="3"/>
  <c r="CN127" i="3"/>
  <c r="EH135" i="3"/>
  <c r="DL112" i="3"/>
  <c r="DL12" i="3" s="1"/>
  <c r="BQ24" i="3"/>
  <c r="BO59" i="3"/>
  <c r="W130" i="3"/>
  <c r="FC134" i="3"/>
  <c r="EG56" i="3"/>
  <c r="EG59" i="3"/>
  <c r="FC133" i="3"/>
  <c r="Y133" i="3"/>
  <c r="EG134" i="3"/>
  <c r="FC136" i="3"/>
  <c r="EG133" i="3"/>
  <c r="FC135" i="3"/>
  <c r="FC60" i="3"/>
  <c r="EG58" i="3"/>
  <c r="FC132" i="3"/>
  <c r="FC59" i="3"/>
  <c r="EF130" i="3"/>
  <c r="EG136" i="3"/>
  <c r="EG60" i="3"/>
  <c r="FC57" i="3"/>
  <c r="EG57" i="3"/>
  <c r="DK24" i="3"/>
  <c r="BO136" i="3"/>
  <c r="BO132" i="3"/>
  <c r="AS130" i="3"/>
  <c r="BO133" i="3"/>
  <c r="BO134" i="3"/>
  <c r="BO135" i="3"/>
  <c r="BO58" i="3"/>
  <c r="CM26" i="3"/>
  <c r="BO57" i="3"/>
  <c r="AU142" i="3"/>
  <c r="AU78" i="3" s="1"/>
  <c r="BO60" i="3"/>
  <c r="CM78" i="3"/>
  <c r="DL127" i="3"/>
  <c r="AU112" i="3"/>
  <c r="AU17" i="3" s="1"/>
  <c r="CM133" i="3"/>
  <c r="CM58" i="3"/>
  <c r="CM134" i="3"/>
  <c r="CM12" i="3"/>
  <c r="CM135" i="3"/>
  <c r="CM57" i="3"/>
  <c r="CM136" i="3"/>
  <c r="CM60" i="3"/>
  <c r="BN130" i="3"/>
  <c r="BN64" i="3" s="1"/>
  <c r="CM56" i="3"/>
  <c r="CM59" i="3"/>
  <c r="AU127" i="3"/>
  <c r="DL115" i="3"/>
  <c r="DL51" i="3" s="1"/>
  <c r="BP142" i="3"/>
  <c r="BP79" i="3" s="1"/>
  <c r="EI127" i="3"/>
  <c r="CN115" i="3"/>
  <c r="CN50" i="3" s="1"/>
  <c r="AT112" i="3"/>
  <c r="AT17" i="3" s="1"/>
  <c r="AR16" i="16" s="1"/>
  <c r="BP137" i="3"/>
  <c r="BP55" i="3" s="1"/>
  <c r="BP56" i="3" s="1"/>
  <c r="Y59" i="3"/>
  <c r="AU137" i="3"/>
  <c r="AU55" i="3" s="1"/>
  <c r="AU135" i="3" s="1"/>
  <c r="Y57" i="3"/>
  <c r="Y60" i="3"/>
  <c r="Y56" i="3"/>
  <c r="EI112" i="3"/>
  <c r="EI17" i="3" s="1"/>
  <c r="Y136" i="3"/>
  <c r="Y58" i="3"/>
  <c r="Y135" i="3"/>
  <c r="Y134" i="3"/>
  <c r="AT127" i="3"/>
  <c r="CN137" i="3"/>
  <c r="CN55" i="3" s="1"/>
  <c r="CN57" i="3" s="1"/>
  <c r="BQ115" i="3"/>
  <c r="BQ51" i="3" s="1"/>
  <c r="DL137" i="3"/>
  <c r="DL55" i="3" s="1"/>
  <c r="DL57" i="3" s="1"/>
  <c r="AT137" i="3"/>
  <c r="AT55" i="3" s="1"/>
  <c r="AT56" i="3" s="1"/>
  <c r="AR50" i="16" s="1"/>
  <c r="Z115" i="3"/>
  <c r="Z51"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V116" i="3"/>
  <c r="AV141" i="3"/>
  <c r="AV124" i="3"/>
  <c r="BS119" i="3"/>
  <c r="BS116" i="3"/>
  <c r="BS131" i="3"/>
  <c r="AV119"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J130" i="3" l="1"/>
  <c r="DJ63" i="3" s="1"/>
  <c r="DM127" i="3"/>
  <c r="DM37" i="3" s="1"/>
  <c r="Z49" i="3"/>
  <c r="Z54" i="3"/>
  <c r="Z50" i="3"/>
  <c r="Z52" i="3"/>
  <c r="Z53" i="3"/>
  <c r="AA122" i="3"/>
  <c r="AA25" i="3" s="1"/>
  <c r="AV122" i="3"/>
  <c r="AV24" i="3" s="1"/>
  <c r="BR122" i="3"/>
  <c r="BR23" i="3" s="1"/>
  <c r="FF122" i="3"/>
  <c r="BS122" i="3"/>
  <c r="BS26" i="3" s="1"/>
  <c r="DM122" i="3"/>
  <c r="DM24" i="3" s="1"/>
  <c r="CO122" i="3"/>
  <c r="CO26" i="3" s="1"/>
  <c r="DL78" i="3"/>
  <c r="DI61" i="3"/>
  <c r="DI62" i="3"/>
  <c r="DI64" i="3"/>
  <c r="X64" i="3"/>
  <c r="X61" i="3"/>
  <c r="X62" i="3"/>
  <c r="X63" i="3"/>
  <c r="FB61" i="3"/>
  <c r="FB62" i="3"/>
  <c r="FB63" i="3"/>
  <c r="FB64" i="3"/>
  <c r="EE61" i="3"/>
  <c r="EE62" i="3"/>
  <c r="EE63" i="3"/>
  <c r="EE64" i="3"/>
  <c r="W61" i="3"/>
  <c r="W62" i="3"/>
  <c r="W63" i="3"/>
  <c r="W64" i="3"/>
  <c r="EF63" i="3"/>
  <c r="EF64" i="3"/>
  <c r="EF61" i="3"/>
  <c r="EF62" i="3"/>
  <c r="CL61" i="3"/>
  <c r="CL62" i="3"/>
  <c r="CL63" i="3"/>
  <c r="FH88" i="3"/>
  <c r="CR88" i="3"/>
  <c r="DO88" i="3"/>
  <c r="FI88" i="3"/>
  <c r="EK88" i="3"/>
  <c r="EL88" i="3"/>
  <c r="AC88" i="3"/>
  <c r="AS64" i="3"/>
  <c r="AS63" i="3"/>
  <c r="AS62" i="3"/>
  <c r="BN63" i="3"/>
  <c r="BN62" i="3"/>
  <c r="AS61" i="3"/>
  <c r="BN61" i="3"/>
  <c r="BT88" i="3"/>
  <c r="FE24" i="3"/>
  <c r="Z12" i="3"/>
  <c r="FE23" i="3"/>
  <c r="FE25" i="3"/>
  <c r="AU79"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7" i="3"/>
  <c r="EK92" i="3"/>
  <c r="EK91" i="3"/>
  <c r="EK94" i="3"/>
  <c r="EK93" i="3"/>
  <c r="EK96" i="3"/>
  <c r="EK95" i="3"/>
  <c r="AC90" i="3"/>
  <c r="AC89" i="3"/>
  <c r="AC87" i="3"/>
  <c r="AC93" i="3"/>
  <c r="AC92" i="3"/>
  <c r="AC91" i="3"/>
  <c r="AC94" i="3"/>
  <c r="AC96" i="3"/>
  <c r="AC95" i="3"/>
  <c r="BT87" i="3"/>
  <c r="BT90" i="3"/>
  <c r="BT89" i="3"/>
  <c r="BT93" i="3"/>
  <c r="BT92" i="3"/>
  <c r="BT94" i="3"/>
  <c r="BT91" i="3"/>
  <c r="BT95" i="3"/>
  <c r="BT96" i="3"/>
  <c r="CR87" i="3"/>
  <c r="CR90" i="3"/>
  <c r="CR93" i="3"/>
  <c r="CR89" i="3"/>
  <c r="CR92" i="3"/>
  <c r="CR94" i="3"/>
  <c r="CR91" i="3"/>
  <c r="CR95" i="3"/>
  <c r="CR96" i="3"/>
  <c r="DO87" i="3"/>
  <c r="DO90" i="3"/>
  <c r="DO89" i="3"/>
  <c r="DO93" i="3"/>
  <c r="DO92" i="3"/>
  <c r="DO91" i="3"/>
  <c r="DO96" i="3"/>
  <c r="DO95" i="3"/>
  <c r="DO94" i="3"/>
  <c r="FH89" i="3"/>
  <c r="FH87" i="3"/>
  <c r="FH92" i="3"/>
  <c r="FH91" i="3"/>
  <c r="FH93" i="3"/>
  <c r="FH90" i="3"/>
  <c r="FH96" i="3"/>
  <c r="FH95" i="3"/>
  <c r="FH94" i="3"/>
  <c r="FI90" i="3"/>
  <c r="FI89" i="3"/>
  <c r="FI87" i="3"/>
  <c r="FI92" i="3"/>
  <c r="FI91" i="3"/>
  <c r="FI94" i="3"/>
  <c r="FI96" i="3"/>
  <c r="FI95" i="3"/>
  <c r="FI93" i="3"/>
  <c r="EL90" i="3"/>
  <c r="EL89"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L37" i="3"/>
  <c r="DL36" i="3"/>
  <c r="CN37" i="3"/>
  <c r="CN36" i="3"/>
  <c r="CO37" i="3"/>
  <c r="CO36" i="3"/>
  <c r="AW71" i="3"/>
  <c r="FF112" i="3"/>
  <c r="FF17" i="3" s="1"/>
  <c r="DL60" i="3"/>
  <c r="CN23" i="3"/>
  <c r="BP133" i="3"/>
  <c r="AA112" i="3"/>
  <c r="AA12" i="3" s="1"/>
  <c r="DL52" i="3"/>
  <c r="DL53" i="3"/>
  <c r="DL49" i="3"/>
  <c r="DL54" i="3"/>
  <c r="DL50" i="3"/>
  <c r="BQ26" i="3"/>
  <c r="FF142" i="3"/>
  <c r="FF78" i="3" s="1"/>
  <c r="BQ25" i="3"/>
  <c r="CN59" i="3"/>
  <c r="BQ23" i="3"/>
  <c r="CN56" i="3"/>
  <c r="CN49" i="3"/>
  <c r="Y130" i="3"/>
  <c r="BQ49" i="3"/>
  <c r="CQ69" i="3"/>
  <c r="EH130" i="3"/>
  <c r="EG130" i="3"/>
  <c r="AV112" i="3"/>
  <c r="AV12" i="3" s="1"/>
  <c r="AV12" i="16" s="1"/>
  <c r="BR142" i="3"/>
  <c r="BR78" i="3" s="1"/>
  <c r="FC130" i="3"/>
  <c r="DL17" i="3"/>
  <c r="AU134" i="3"/>
  <c r="BP78" i="3"/>
  <c r="Z26" i="3"/>
  <c r="Z59" i="3"/>
  <c r="BS137" i="3"/>
  <c r="BS55" i="3" s="1"/>
  <c r="BS136" i="3" s="1"/>
  <c r="BP132" i="3"/>
  <c r="AT60" i="3"/>
  <c r="AR54" i="16" s="1"/>
  <c r="BP60" i="3"/>
  <c r="FF137" i="3"/>
  <c r="FF55" i="3" s="1"/>
  <c r="FF133" i="3" s="1"/>
  <c r="BP58" i="3"/>
  <c r="AT132" i="3"/>
  <c r="AT136" i="3"/>
  <c r="BP134" i="3"/>
  <c r="AT59" i="3"/>
  <c r="AR53" i="16" s="1"/>
  <c r="CO142" i="3"/>
  <c r="CO78" i="3" s="1"/>
  <c r="AT57" i="3"/>
  <c r="AR51" i="16" s="1"/>
  <c r="BP57" i="3"/>
  <c r="AR49" i="16"/>
  <c r="AT134" i="3"/>
  <c r="BO130" i="3"/>
  <c r="BO64" i="3" s="1"/>
  <c r="BP135" i="3"/>
  <c r="BP59" i="3"/>
  <c r="AT135" i="3"/>
  <c r="AT58" i="3"/>
  <c r="AR52" i="16" s="1"/>
  <c r="BS127" i="3"/>
  <c r="BP136" i="3"/>
  <c r="AT133" i="3"/>
  <c r="CM130" i="3"/>
  <c r="CM64"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51" i="3" s="1"/>
  <c r="AT51" i="3"/>
  <c r="AR45" i="16" s="1"/>
  <c r="AT54" i="3"/>
  <c r="AR48" i="16" s="1"/>
  <c r="AV115" i="3"/>
  <c r="AV49" i="3" s="1"/>
  <c r="BR112" i="3"/>
  <c r="BR12" i="3" s="1"/>
  <c r="AB140" i="3"/>
  <c r="AA137" i="3"/>
  <c r="AA55" i="3" s="1"/>
  <c r="AA135" i="3" s="1"/>
  <c r="BR115" i="3"/>
  <c r="BR51" i="3" s="1"/>
  <c r="AB114" i="3"/>
  <c r="AB112" i="3" s="1"/>
  <c r="AT24" i="3"/>
  <c r="AR22" i="16" s="1"/>
  <c r="CN26" i="3"/>
  <c r="AB141" i="3"/>
  <c r="BS142" i="3"/>
  <c r="BS78" i="3" s="1"/>
  <c r="DN124" i="3"/>
  <c r="AB143" i="3"/>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AB139" i="3"/>
  <c r="AB125" i="3"/>
  <c r="AB128" i="3"/>
  <c r="AB121" i="3"/>
  <c r="AB138" i="3"/>
  <c r="AB120" i="3"/>
  <c r="DN123" i="3"/>
  <c r="DN121" i="3"/>
  <c r="DN68" i="3"/>
  <c r="AB129" i="3"/>
  <c r="DN140" i="3"/>
  <c r="DN141" i="3"/>
  <c r="AB117" i="3"/>
  <c r="AB126" i="3"/>
  <c r="AB116" i="3"/>
  <c r="DN117" i="3"/>
  <c r="AB123" i="3"/>
  <c r="AB119" i="3"/>
  <c r="DN138" i="3"/>
  <c r="AB124" i="3"/>
  <c r="AB118" i="3"/>
  <c r="DN126" i="3"/>
  <c r="CQ119" i="3"/>
  <c r="FF115" i="3"/>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DK63" i="3" s="1"/>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DJ62" i="3" l="1"/>
  <c r="DJ64" i="3"/>
  <c r="DJ61" i="3"/>
  <c r="DM36" i="3"/>
  <c r="CQ127" i="3"/>
  <c r="CQ36" i="3" s="1"/>
  <c r="FF12" i="3"/>
  <c r="FF79" i="3"/>
  <c r="EJ122" i="3"/>
  <c r="EJ24" i="3" s="1"/>
  <c r="FG122" i="3"/>
  <c r="AB122" i="3"/>
  <c r="AB24" i="3" s="1"/>
  <c r="CP122" i="3"/>
  <c r="CP25" i="3" s="1"/>
  <c r="DN122" i="3"/>
  <c r="DN26" i="3" s="1"/>
  <c r="AW122" i="3"/>
  <c r="CQ122" i="3"/>
  <c r="AA17" i="3"/>
  <c r="EG61" i="3"/>
  <c r="EG62" i="3"/>
  <c r="EG63" i="3"/>
  <c r="EG64" i="3"/>
  <c r="EH64" i="3"/>
  <c r="EH61" i="3"/>
  <c r="EH62" i="3"/>
  <c r="EH63" i="3"/>
  <c r="FD63" i="3"/>
  <c r="FD64" i="3"/>
  <c r="FD61" i="3"/>
  <c r="FD62" i="3"/>
  <c r="Y61" i="3"/>
  <c r="Y62" i="3"/>
  <c r="Y63" i="3"/>
  <c r="Y64" i="3"/>
  <c r="FC61" i="3"/>
  <c r="FC62" i="3"/>
  <c r="FC63" i="3"/>
  <c r="FC64" i="3"/>
  <c r="DK61" i="3"/>
  <c r="DK62" i="3"/>
  <c r="DK64" i="3"/>
  <c r="CM61" i="3"/>
  <c r="CM62" i="3"/>
  <c r="CM63" i="3"/>
  <c r="DP88" i="3"/>
  <c r="FJ88" i="3"/>
  <c r="AD88" i="3"/>
  <c r="BO63" i="3"/>
  <c r="BO62" i="3"/>
  <c r="BO61" i="3"/>
  <c r="BS50" i="3"/>
  <c r="BS49" i="3"/>
  <c r="AX88" i="3"/>
  <c r="BU88" i="3"/>
  <c r="AY88" i="3"/>
  <c r="AA53" i="3"/>
  <c r="AA54" i="3"/>
  <c r="AA52" i="3"/>
  <c r="AA49" i="3"/>
  <c r="AA50"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7" i="3"/>
  <c r="AD93" i="3"/>
  <c r="AD92" i="3"/>
  <c r="AD91" i="3"/>
  <c r="AD95" i="3"/>
  <c r="AD94" i="3"/>
  <c r="AD96" i="3"/>
  <c r="BU87" i="3"/>
  <c r="BU91" i="3"/>
  <c r="BU90" i="3"/>
  <c r="BU89" i="3"/>
  <c r="BU95" i="3"/>
  <c r="BU94" i="3"/>
  <c r="BU93" i="3"/>
  <c r="BU92" i="3"/>
  <c r="BU96" i="3"/>
  <c r="FJ90" i="3"/>
  <c r="FJ89" i="3"/>
  <c r="FJ92" i="3"/>
  <c r="FJ91" i="3"/>
  <c r="FJ95" i="3"/>
  <c r="FJ87" i="3"/>
  <c r="FJ96" i="3"/>
  <c r="FJ94" i="3"/>
  <c r="FJ93" i="3"/>
  <c r="AX89" i="3"/>
  <c r="AU83" i="16" s="1"/>
  <c r="AX87" i="3"/>
  <c r="AU81" i="16" s="1"/>
  <c r="AX92" i="3"/>
  <c r="AU86" i="16" s="1"/>
  <c r="AX91" i="3"/>
  <c r="AU85" i="16" s="1"/>
  <c r="AX90" i="3"/>
  <c r="AU84" i="16" s="1"/>
  <c r="AX93" i="3"/>
  <c r="AU87" i="16" s="1"/>
  <c r="AX96" i="3"/>
  <c r="AU90" i="16" s="1"/>
  <c r="AX95" i="3"/>
  <c r="AU89" i="16" s="1"/>
  <c r="AX94" i="3"/>
  <c r="AU88" i="16" s="1"/>
  <c r="AY90" i="3"/>
  <c r="AY87" i="3"/>
  <c r="AY93" i="3"/>
  <c r="AY92" i="3"/>
  <c r="AY91" i="3"/>
  <c r="AY89" i="3"/>
  <c r="AY96" i="3"/>
  <c r="AY95" i="3"/>
  <c r="AY94" i="3"/>
  <c r="DP87" i="3"/>
  <c r="DP90" i="3"/>
  <c r="DP93" i="3"/>
  <c r="DP92" i="3"/>
  <c r="DP94" i="3"/>
  <c r="DP95" i="3"/>
  <c r="DP91" i="3"/>
  <c r="DP89" i="3"/>
  <c r="DP96" i="3"/>
  <c r="BS51" i="3"/>
  <c r="BS53" i="3"/>
  <c r="BS54" i="3"/>
  <c r="BS12" i="3"/>
  <c r="AV51" i="3"/>
  <c r="AV17" i="3"/>
  <c r="BS134" i="3"/>
  <c r="AV50" i="3"/>
  <c r="BS79" i="3"/>
  <c r="AV58" i="3"/>
  <c r="FF37" i="3"/>
  <c r="FF36" i="3"/>
  <c r="AA37" i="3"/>
  <c r="AA36" i="3"/>
  <c r="FH71" i="3"/>
  <c r="AV37" i="3"/>
  <c r="AV36" i="3"/>
  <c r="AV53" i="3"/>
  <c r="AV54" i="3"/>
  <c r="AV52" i="3"/>
  <c r="BS36" i="3"/>
  <c r="BS37" i="3"/>
  <c r="BR37" i="3"/>
  <c r="BR36" i="3"/>
  <c r="FI70" i="3"/>
  <c r="AU9" i="16"/>
  <c r="FF57" i="3"/>
  <c r="FF58" i="3"/>
  <c r="CO23" i="3"/>
  <c r="CO25" i="3"/>
  <c r="DM78" i="3"/>
  <c r="BR79" i="3"/>
  <c r="BS58" i="3"/>
  <c r="BS56" i="3"/>
  <c r="BS57" i="3"/>
  <c r="BS132" i="3"/>
  <c r="BS59" i="3"/>
  <c r="BS135" i="3"/>
  <c r="BS60" i="3"/>
  <c r="CO60" i="3"/>
  <c r="CO132" i="3"/>
  <c r="CO59" i="3"/>
  <c r="CO133" i="3"/>
  <c r="CO135" i="3"/>
  <c r="AT130" i="3"/>
  <c r="BP130" i="3"/>
  <c r="BP64" i="3" s="1"/>
  <c r="EJ142" i="3"/>
  <c r="EJ79" i="3" s="1"/>
  <c r="FF56" i="3"/>
  <c r="FF134" i="3"/>
  <c r="FF136" i="3"/>
  <c r="DM134" i="3"/>
  <c r="FF60" i="3"/>
  <c r="FF59" i="3"/>
  <c r="FF135" i="3"/>
  <c r="FF132" i="3"/>
  <c r="CO79" i="3"/>
  <c r="CP142" i="3"/>
  <c r="CP78" i="3" s="1"/>
  <c r="DM25" i="3"/>
  <c r="DM26" i="3"/>
  <c r="CO50" i="3"/>
  <c r="CO58" i="3"/>
  <c r="CO51" i="3"/>
  <c r="AU130" i="3"/>
  <c r="CO53" i="3"/>
  <c r="CO54" i="3"/>
  <c r="CO136" i="3"/>
  <c r="CO52" i="3"/>
  <c r="Z130" i="3"/>
  <c r="CO57" i="3"/>
  <c r="CQ137" i="3"/>
  <c r="CQ55" i="3" s="1"/>
  <c r="CQ135" i="3" s="1"/>
  <c r="DN137" i="3"/>
  <c r="DN55" i="3" s="1"/>
  <c r="DN56" i="3" s="1"/>
  <c r="BR134" i="3"/>
  <c r="AV134" i="3"/>
  <c r="DM23" i="3"/>
  <c r="EJ127" i="3"/>
  <c r="AV59" i="3"/>
  <c r="AV57" i="3"/>
  <c r="AV56" i="3"/>
  <c r="AV132" i="3"/>
  <c r="CN130" i="3"/>
  <c r="CN64" i="3" s="1"/>
  <c r="AV60" i="3"/>
  <c r="CO56" i="3"/>
  <c r="AW112" i="3"/>
  <c r="AW17" i="3" s="1"/>
  <c r="AA59" i="3"/>
  <c r="AA58" i="3"/>
  <c r="CR69" i="3"/>
  <c r="BR60" i="3"/>
  <c r="AV26" i="3"/>
  <c r="CR113" i="3"/>
  <c r="CR112" i="3" s="1"/>
  <c r="CR17" i="3" s="1"/>
  <c r="BS23" i="3"/>
  <c r="BR53" i="3"/>
  <c r="BR58" i="3"/>
  <c r="FE130" i="3"/>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BR54" i="3"/>
  <c r="BR52" i="3"/>
  <c r="BR49" i="3"/>
  <c r="DM12" i="3"/>
  <c r="BR50" i="3"/>
  <c r="EJ137" i="3"/>
  <c r="EJ55" i="3" s="1"/>
  <c r="EJ59" i="3" s="1"/>
  <c r="BR17" i="3"/>
  <c r="CR116" i="3"/>
  <c r="CQ115" i="3"/>
  <c r="CQ49" i="3" s="1"/>
  <c r="DN115" i="3"/>
  <c r="DN50" i="3" s="1"/>
  <c r="EJ112" i="3"/>
  <c r="EJ17" i="3" s="1"/>
  <c r="CR138" i="3"/>
  <c r="CO24" i="3"/>
  <c r="CR70" i="3"/>
  <c r="AW79" i="3"/>
  <c r="AW78" i="3"/>
  <c r="CQ78" i="3"/>
  <c r="CQ79" i="3"/>
  <c r="FF50" i="3"/>
  <c r="FF52" i="3"/>
  <c r="FF51" i="3"/>
  <c r="FF54" i="3"/>
  <c r="FF53" i="3"/>
  <c r="FF49" i="3"/>
  <c r="AB127"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EK143" i="3"/>
  <c r="EK131" i="3"/>
  <c r="BT124" i="3"/>
  <c r="EL116" i="3"/>
  <c r="EL140" i="3"/>
  <c r="EL125" i="3"/>
  <c r="DO69" i="3"/>
  <c r="FH118" i="3"/>
  <c r="FH68" i="3"/>
  <c r="FH123" i="3"/>
  <c r="EK120" i="3"/>
  <c r="EK118" i="3"/>
  <c r="EK114" i="3"/>
  <c r="BT71" i="3"/>
  <c r="EL120" i="3"/>
  <c r="EL124" i="3"/>
  <c r="EL121" i="3"/>
  <c r="FI143" i="3"/>
  <c r="CR125" i="3"/>
  <c r="CR128" i="3"/>
  <c r="CR126" i="3"/>
  <c r="EK116" i="3"/>
  <c r="EK123" i="3"/>
  <c r="BT113" i="3"/>
  <c r="DN112" i="3"/>
  <c r="DO70" i="3"/>
  <c r="EK138" i="3"/>
  <c r="EK124" i="3"/>
  <c r="BT118" i="3"/>
  <c r="EL128" i="3"/>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EJ78" i="3" l="1"/>
  <c r="CQ37" i="3"/>
  <c r="AC122" i="3"/>
  <c r="AC24" i="3" s="1"/>
  <c r="EK122" i="3"/>
  <c r="EK25" i="3" s="1"/>
  <c r="DO122" i="3"/>
  <c r="DO23" i="3" s="1"/>
  <c r="BT122" i="3"/>
  <c r="EL122" i="3"/>
  <c r="EL23" i="3" s="1"/>
  <c r="FH122" i="3"/>
  <c r="FH23" i="3" s="1"/>
  <c r="FI122" i="3"/>
  <c r="FI25" i="3" s="1"/>
  <c r="CR122" i="3"/>
  <c r="CR25" i="3" s="1"/>
  <c r="AB50" i="3"/>
  <c r="AB52" i="3"/>
  <c r="AB53" i="3"/>
  <c r="AB54" i="3"/>
  <c r="AB51" i="3"/>
  <c r="EI61" i="3"/>
  <c r="EI62" i="3"/>
  <c r="EI63" i="3"/>
  <c r="EI64" i="3"/>
  <c r="FE61" i="3"/>
  <c r="FE62" i="3"/>
  <c r="FE63" i="3"/>
  <c r="FE64" i="3"/>
  <c r="Z61" i="3"/>
  <c r="Z62" i="3"/>
  <c r="Z64" i="3"/>
  <c r="Z63" i="3"/>
  <c r="CN62" i="3"/>
  <c r="CN63" i="3"/>
  <c r="CN61" i="3"/>
  <c r="DL62" i="3"/>
  <c r="DL64" i="3"/>
  <c r="DL61" i="3"/>
  <c r="EL127" i="3"/>
  <c r="EL36" i="3" s="1"/>
  <c r="CS88" i="3"/>
  <c r="EM88" i="3"/>
  <c r="DQ88" i="3"/>
  <c r="FK88" i="3"/>
  <c r="AE88" i="3"/>
  <c r="BP63" i="3"/>
  <c r="BP62" i="3"/>
  <c r="AT64" i="3"/>
  <c r="AT63" i="3"/>
  <c r="AT62" i="3"/>
  <c r="BQ63" i="3"/>
  <c r="BQ62" i="3"/>
  <c r="AU63" i="3"/>
  <c r="AU64" i="3"/>
  <c r="AU62" i="3"/>
  <c r="BP61" i="3"/>
  <c r="AT61" i="3"/>
  <c r="BQ61" i="3"/>
  <c r="AU61" i="3"/>
  <c r="BV88" i="3"/>
  <c r="AZ88" i="3"/>
  <c r="AB79" i="3"/>
  <c r="FI112" i="3"/>
  <c r="FI12" i="3" s="1"/>
  <c r="FH127" i="3"/>
  <c r="FH36" i="3" s="1"/>
  <c r="CR12"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7" i="3"/>
  <c r="DQ89" i="3"/>
  <c r="DQ91" i="3"/>
  <c r="DQ90" i="3"/>
  <c r="DQ93" i="3"/>
  <c r="DQ95" i="3"/>
  <c r="DQ92" i="3"/>
  <c r="DQ94" i="3"/>
  <c r="DQ96" i="3"/>
  <c r="AZ89" i="3"/>
  <c r="AZ87" i="3"/>
  <c r="AZ93" i="3"/>
  <c r="AZ92" i="3"/>
  <c r="AZ91" i="3"/>
  <c r="AZ90" i="3"/>
  <c r="AZ96" i="3"/>
  <c r="AZ95" i="3"/>
  <c r="AZ94" i="3"/>
  <c r="BV89" i="3"/>
  <c r="BV87" i="3"/>
  <c r="BV92" i="3"/>
  <c r="BV91" i="3"/>
  <c r="BV90" i="3"/>
  <c r="BV96" i="3"/>
  <c r="BV95" i="3"/>
  <c r="BV94" i="3"/>
  <c r="BV93" i="3"/>
  <c r="FK87" i="3"/>
  <c r="FK90" i="3"/>
  <c r="FK89" i="3"/>
  <c r="FK92" i="3"/>
  <c r="FK91" i="3"/>
  <c r="FK96" i="3"/>
  <c r="FK93" i="3"/>
  <c r="FK95" i="3"/>
  <c r="FK94" i="3"/>
  <c r="AE87" i="3"/>
  <c r="AE90" i="3"/>
  <c r="AE89" i="3"/>
  <c r="AE93" i="3"/>
  <c r="AE92" i="3"/>
  <c r="AE91" i="3"/>
  <c r="AE96" i="3"/>
  <c r="AE94" i="3"/>
  <c r="AE95" i="3"/>
  <c r="CS87" i="3"/>
  <c r="CS91" i="3"/>
  <c r="CS90" i="3"/>
  <c r="CS95" i="3"/>
  <c r="CS94" i="3"/>
  <c r="CS89" i="3"/>
  <c r="CS93" i="3"/>
  <c r="CS92" i="3"/>
  <c r="CS96" i="3"/>
  <c r="EM87" i="3"/>
  <c r="EM90" i="3"/>
  <c r="EM89" i="3"/>
  <c r="EM93" i="3"/>
  <c r="EM92" i="3"/>
  <c r="EM91" i="3"/>
  <c r="EM96" i="3"/>
  <c r="EM95" i="3"/>
  <c r="EM94" i="3"/>
  <c r="CQ51" i="3"/>
  <c r="CQ52" i="3"/>
  <c r="CQ54" i="3"/>
  <c r="CQ50" i="3"/>
  <c r="CQ53" i="3"/>
  <c r="AW12" i="3"/>
  <c r="AW12" i="16" s="1"/>
  <c r="EJ54" i="3"/>
  <c r="EJ26" i="3"/>
  <c r="EJ52" i="3"/>
  <c r="EJ49" i="3"/>
  <c r="EJ23" i="3"/>
  <c r="EJ50" i="3"/>
  <c r="EJ12" i="3"/>
  <c r="FG37" i="3"/>
  <c r="FG36" i="3"/>
  <c r="EJ37" i="3"/>
  <c r="EJ36" i="3"/>
  <c r="AC37" i="3"/>
  <c r="AC36" i="3"/>
  <c r="AB37" i="3"/>
  <c r="AB36" i="3"/>
  <c r="AC142" i="3"/>
  <c r="AC78" i="3" s="1"/>
  <c r="DN60" i="3"/>
  <c r="AW37" i="3"/>
  <c r="AW36" i="3"/>
  <c r="DN37" i="3"/>
  <c r="DN36" i="3"/>
  <c r="CP36" i="3"/>
  <c r="CP37" i="3"/>
  <c r="CQ57" i="3"/>
  <c r="BS130" i="3"/>
  <c r="BS64" i="3" s="1"/>
  <c r="CO130" i="3"/>
  <c r="CO64" i="3" s="1"/>
  <c r="CP79" i="3"/>
  <c r="CP54" i="3"/>
  <c r="FF130" i="3"/>
  <c r="AD117" i="3"/>
  <c r="DN52" i="3"/>
  <c r="CQ133" i="3"/>
  <c r="CQ60" i="3"/>
  <c r="CQ132" i="3"/>
  <c r="CQ136" i="3"/>
  <c r="CQ59" i="3"/>
  <c r="CQ58" i="3"/>
  <c r="CQ134" i="3"/>
  <c r="CQ56" i="3"/>
  <c r="DN133" i="3"/>
  <c r="DN58" i="3"/>
  <c r="DN135" i="3"/>
  <c r="DN134" i="3"/>
  <c r="DN57" i="3"/>
  <c r="DN59" i="3"/>
  <c r="DN132" i="3"/>
  <c r="DN136" i="3"/>
  <c r="CP53" i="3"/>
  <c r="CP49" i="3"/>
  <c r="CP50" i="3"/>
  <c r="CP51" i="3"/>
  <c r="CP24" i="3"/>
  <c r="BT112" i="3"/>
  <c r="BT12" i="3" s="1"/>
  <c r="DM130" i="3"/>
  <c r="DM63" i="3" s="1"/>
  <c r="DN53" i="3"/>
  <c r="DN54" i="3"/>
  <c r="DN51" i="3"/>
  <c r="BR130" i="3"/>
  <c r="BR64" i="3" s="1"/>
  <c r="DN49" i="3"/>
  <c r="DN23" i="3"/>
  <c r="DO142" i="3"/>
  <c r="DO79" i="3" s="1"/>
  <c r="EL112" i="3"/>
  <c r="EL17" i="3" s="1"/>
  <c r="CP26" i="3"/>
  <c r="CP23" i="3"/>
  <c r="AB58" i="3"/>
  <c r="AB134" i="3"/>
  <c r="AB56" i="3"/>
  <c r="AB135" i="3"/>
  <c r="AB132" i="3"/>
  <c r="EL142" i="3"/>
  <c r="EL78" i="3" s="1"/>
  <c r="AB60" i="3"/>
  <c r="AX68" i="3"/>
  <c r="EJ133" i="3"/>
  <c r="AC137" i="3"/>
  <c r="AC55" i="3" s="1"/>
  <c r="AC59" i="3" s="1"/>
  <c r="DN24" i="3"/>
  <c r="DN25" i="3"/>
  <c r="AA130" i="3"/>
  <c r="EK112" i="3"/>
  <c r="EK17"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CR115" i="3"/>
  <c r="CR51" i="3" s="1"/>
  <c r="DP126" i="3"/>
  <c r="DP144" i="3"/>
  <c r="DP142" i="3" s="1"/>
  <c r="EK127" i="3"/>
  <c r="DP117" i="3"/>
  <c r="DP116" i="3"/>
  <c r="BU66" i="3"/>
  <c r="BU144" i="3"/>
  <c r="DP120" i="3"/>
  <c r="AC115" i="3"/>
  <c r="AC52" i="3" s="1"/>
  <c r="FH137" i="3"/>
  <c r="FH55" i="3" s="1"/>
  <c r="FH58" i="3" s="1"/>
  <c r="EK115" i="3"/>
  <c r="EK54" i="3" s="1"/>
  <c r="FH115" i="3"/>
  <c r="FH53" i="3" s="1"/>
  <c r="EL137" i="3"/>
  <c r="EL55" i="3" s="1"/>
  <c r="EL133" i="3" s="1"/>
  <c r="BU118" i="3"/>
  <c r="BU114" i="3"/>
  <c r="BU126" i="3"/>
  <c r="BU116" i="3"/>
  <c r="FH142" i="3"/>
  <c r="FH78" i="3" s="1"/>
  <c r="BU140" i="3"/>
  <c r="BU141" i="3"/>
  <c r="BU138" i="3"/>
  <c r="BU67" i="3"/>
  <c r="BU120" i="3"/>
  <c r="BU123" i="3"/>
  <c r="AW50" i="3"/>
  <c r="AW51" i="3"/>
  <c r="AW54" i="3"/>
  <c r="AW52" i="3"/>
  <c r="AW49" i="3"/>
  <c r="AW53" i="3"/>
  <c r="BU117" i="3"/>
  <c r="AW24" i="3"/>
  <c r="AW23" i="3"/>
  <c r="AW25" i="3"/>
  <c r="AW26" i="3"/>
  <c r="FG52" i="3"/>
  <c r="FG50" i="3"/>
  <c r="FG54" i="3"/>
  <c r="FG53" i="3"/>
  <c r="FG51" i="3"/>
  <c r="FG49" i="3"/>
  <c r="DP69" i="3"/>
  <c r="BU143" i="3"/>
  <c r="BU131" i="3"/>
  <c r="FG26" i="3"/>
  <c r="FG24" i="3"/>
  <c r="FG25" i="3"/>
  <c r="FG23" i="3"/>
  <c r="EL26" i="3"/>
  <c r="DP71" i="3"/>
  <c r="BU119" i="3"/>
  <c r="BU121" i="3"/>
  <c r="CR127" i="3"/>
  <c r="DO127" i="3"/>
  <c r="FG17" i="3"/>
  <c r="FG12"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EL24" i="3" l="1"/>
  <c r="FI79" i="3"/>
  <c r="AD122" i="3"/>
  <c r="AD25" i="3" s="1"/>
  <c r="FJ122" i="3"/>
  <c r="DP122" i="3"/>
  <c r="DP24" i="3" s="1"/>
  <c r="BU122" i="3"/>
  <c r="BU24" i="3" s="1"/>
  <c r="AY122" i="3"/>
  <c r="AY24" i="3" s="1"/>
  <c r="AX122" i="3"/>
  <c r="EL12" i="3"/>
  <c r="EL79" i="3"/>
  <c r="AC79" i="3"/>
  <c r="CR54" i="3"/>
  <c r="FI17" i="3"/>
  <c r="EK51" i="3"/>
  <c r="FH37" i="3"/>
  <c r="EL37" i="3"/>
  <c r="AA64" i="3"/>
  <c r="AA61" i="3"/>
  <c r="AA62" i="3"/>
  <c r="AA63" i="3"/>
  <c r="FF61" i="3"/>
  <c r="FF62" i="3"/>
  <c r="FF63" i="3"/>
  <c r="FF64" i="3"/>
  <c r="DM62" i="3"/>
  <c r="DM64" i="3"/>
  <c r="DM61" i="3"/>
  <c r="CO62" i="3"/>
  <c r="CO63" i="3"/>
  <c r="CO61" i="3"/>
  <c r="FL88" i="3"/>
  <c r="CU88" i="3"/>
  <c r="DR88" i="3"/>
  <c r="CT88" i="3"/>
  <c r="EN88" i="3"/>
  <c r="AF88" i="3"/>
  <c r="BR63" i="3"/>
  <c r="BR62" i="3"/>
  <c r="BS62" i="3"/>
  <c r="BS63" i="3"/>
  <c r="AV63" i="3"/>
  <c r="AV62" i="3"/>
  <c r="AV64" i="3"/>
  <c r="BR61" i="3"/>
  <c r="BS61" i="3"/>
  <c r="AV61" i="3"/>
  <c r="CR52" i="3"/>
  <c r="CR53" i="3"/>
  <c r="CR50" i="3"/>
  <c r="CR49" i="3"/>
  <c r="BA88" i="3"/>
  <c r="BW88" i="3"/>
  <c r="BX88" i="3"/>
  <c r="BT79" i="3"/>
  <c r="AC49" i="3"/>
  <c r="EK52" i="3"/>
  <c r="AC134" i="3"/>
  <c r="AC50" i="3"/>
  <c r="AC51" i="3"/>
  <c r="AC54" i="3"/>
  <c r="AC53" i="3"/>
  <c r="BT17" i="3"/>
  <c r="AC136" i="3"/>
  <c r="AC58" i="3"/>
  <c r="DO78" i="3"/>
  <c r="AC133" i="3"/>
  <c r="AC56" i="3"/>
  <c r="AC57" i="3"/>
  <c r="AC60" i="3"/>
  <c r="AC132" i="3"/>
  <c r="AC135" i="3"/>
  <c r="FH79" i="3"/>
  <c r="EK53" i="3"/>
  <c r="FI26" i="3"/>
  <c r="EL25" i="3"/>
  <c r="FI23" i="3"/>
  <c r="EK78" i="3"/>
  <c r="FI24" i="3"/>
  <c r="EK49"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92" i="3"/>
  <c r="FL94" i="3"/>
  <c r="FL93" i="3"/>
  <c r="FL91" i="3"/>
  <c r="FL96" i="3"/>
  <c r="FL95" i="3"/>
  <c r="CU90" i="3"/>
  <c r="CU87" i="3"/>
  <c r="CU89" i="3"/>
  <c r="CU93" i="3"/>
  <c r="CU92" i="3"/>
  <c r="CU91" i="3"/>
  <c r="CU96" i="3"/>
  <c r="CU95" i="3"/>
  <c r="CU94" i="3"/>
  <c r="BX89" i="3"/>
  <c r="BX87" i="3"/>
  <c r="BX93" i="3"/>
  <c r="BX92" i="3"/>
  <c r="BX91" i="3"/>
  <c r="BX90" i="3"/>
  <c r="BX96" i="3"/>
  <c r="BX95" i="3"/>
  <c r="BX94" i="3"/>
  <c r="DR89" i="3"/>
  <c r="DR87" i="3"/>
  <c r="DR92" i="3"/>
  <c r="DR91" i="3"/>
  <c r="DR96" i="3"/>
  <c r="DR95" i="3"/>
  <c r="DR94" i="3"/>
  <c r="DR93" i="3"/>
  <c r="DR90" i="3"/>
  <c r="CT89" i="3"/>
  <c r="CT87" i="3"/>
  <c r="CT92" i="3"/>
  <c r="CT91" i="3"/>
  <c r="CT90" i="3"/>
  <c r="CT96" i="3"/>
  <c r="CT95" i="3"/>
  <c r="CT94" i="3"/>
  <c r="CT93" i="3"/>
  <c r="BW90" i="3"/>
  <c r="BW87" i="3"/>
  <c r="BW93" i="3"/>
  <c r="BW92" i="3"/>
  <c r="BW91" i="3"/>
  <c r="BW96" i="3"/>
  <c r="BW89" i="3"/>
  <c r="BW95" i="3"/>
  <c r="BW94" i="3"/>
  <c r="AF87" i="3"/>
  <c r="AF90" i="3"/>
  <c r="AF93" i="3"/>
  <c r="AF89" i="3"/>
  <c r="AF92" i="3"/>
  <c r="AF94" i="3"/>
  <c r="AF91" i="3"/>
  <c r="AF95" i="3"/>
  <c r="AF96" i="3"/>
  <c r="BA90" i="3"/>
  <c r="BA89" i="3"/>
  <c r="BA87" i="3"/>
  <c r="BA93" i="3"/>
  <c r="BA92" i="3"/>
  <c r="BA91" i="3"/>
  <c r="BA94" i="3"/>
  <c r="BA96" i="3"/>
  <c r="BA95" i="3"/>
  <c r="EN87" i="3"/>
  <c r="EN90" i="3"/>
  <c r="EN89" i="3"/>
  <c r="EN93" i="3"/>
  <c r="EN92" i="3"/>
  <c r="EN94" i="3"/>
  <c r="EN96" i="3"/>
  <c r="EN95" i="3"/>
  <c r="EN91" i="3"/>
  <c r="DO54" i="3"/>
  <c r="DO49" i="3"/>
  <c r="DO50" i="3"/>
  <c r="DO51" i="3"/>
  <c r="DO52" i="3"/>
  <c r="EK50" i="3"/>
  <c r="FH24" i="3"/>
  <c r="EK26" i="3"/>
  <c r="EK23" i="3"/>
  <c r="BT51" i="3"/>
  <c r="BT53" i="3"/>
  <c r="BT54" i="3"/>
  <c r="CR79" i="3"/>
  <c r="FH25" i="3"/>
  <c r="FI37" i="3"/>
  <c r="FI36" i="3"/>
  <c r="EK37" i="3"/>
  <c r="EK36" i="3"/>
  <c r="DO37" i="3"/>
  <c r="DO36" i="3"/>
  <c r="CR37" i="3"/>
  <c r="CR36" i="3"/>
  <c r="BT37" i="3"/>
  <c r="BT36" i="3"/>
  <c r="FK140" i="3"/>
  <c r="DO57" i="3"/>
  <c r="DO132" i="3"/>
  <c r="DO136" i="3"/>
  <c r="DO56" i="3"/>
  <c r="DO133" i="3"/>
  <c r="DO59" i="3"/>
  <c r="DO60" i="3"/>
  <c r="DO134" i="3"/>
  <c r="DO58" i="3"/>
  <c r="EK136" i="3"/>
  <c r="DO26" i="3"/>
  <c r="EK57" i="3"/>
  <c r="DP112" i="3"/>
  <c r="DP17" i="3" s="1"/>
  <c r="DO24" i="3"/>
  <c r="EK56" i="3"/>
  <c r="EK59" i="3"/>
  <c r="EK134" i="3"/>
  <c r="EK58" i="3"/>
  <c r="EK133" i="3"/>
  <c r="EK132" i="3"/>
  <c r="DO25" i="3"/>
  <c r="EK135" i="3"/>
  <c r="CS69" i="3"/>
  <c r="CQ130" i="3"/>
  <c r="CQ64" i="3" s="1"/>
  <c r="FI132" i="3"/>
  <c r="AC25" i="3"/>
  <c r="CS118" i="3"/>
  <c r="DN130" i="3"/>
  <c r="DN63" i="3" s="1"/>
  <c r="AD78" i="3"/>
  <c r="EL57" i="3"/>
  <c r="EL135" i="3"/>
  <c r="FJ142" i="3"/>
  <c r="FJ78" i="3" s="1"/>
  <c r="AC26" i="3"/>
  <c r="BU112" i="3"/>
  <c r="BU17" i="3" s="1"/>
  <c r="AC23" i="3"/>
  <c r="FJ115" i="3"/>
  <c r="FJ51" i="3" s="1"/>
  <c r="CR56" i="3"/>
  <c r="CR59" i="3"/>
  <c r="CR135" i="3"/>
  <c r="AB130" i="3"/>
  <c r="CR60" i="3"/>
  <c r="AY142" i="3"/>
  <c r="AY78" i="3" s="1"/>
  <c r="CR134" i="3"/>
  <c r="CR58" i="3"/>
  <c r="FJ112" i="3"/>
  <c r="FJ12" i="3" s="1"/>
  <c r="BU115" i="3"/>
  <c r="BU50" i="3" s="1"/>
  <c r="FH132" i="3"/>
  <c r="FI60" i="3"/>
  <c r="CS116" i="3"/>
  <c r="FI135" i="3"/>
  <c r="CS126" i="3"/>
  <c r="FI133" i="3"/>
  <c r="CS129" i="3"/>
  <c r="CS140" i="3"/>
  <c r="CS144" i="3"/>
  <c r="FI136" i="3"/>
  <c r="CS128" i="3"/>
  <c r="EL56" i="3"/>
  <c r="EL60" i="3"/>
  <c r="EL58" i="3"/>
  <c r="FI58" i="3"/>
  <c r="CS119" i="3"/>
  <c r="AD127" i="3"/>
  <c r="EL134" i="3"/>
  <c r="EL59" i="3"/>
  <c r="EL136" i="3"/>
  <c r="EL132" i="3"/>
  <c r="FI57" i="3"/>
  <c r="CS114" i="3"/>
  <c r="AY127" i="3"/>
  <c r="CS66" i="3"/>
  <c r="CS70" i="3"/>
  <c r="AD137" i="3"/>
  <c r="AD55" i="3" s="1"/>
  <c r="AD135" i="3" s="1"/>
  <c r="BU137" i="3"/>
  <c r="BU55" i="3" s="1"/>
  <c r="BU135" i="3" s="1"/>
  <c r="CS68" i="3"/>
  <c r="DP137" i="3"/>
  <c r="DP55" i="3" s="1"/>
  <c r="DP58" i="3" s="1"/>
  <c r="FH56" i="3"/>
  <c r="FH134" i="3"/>
  <c r="FH59" i="3"/>
  <c r="FH57" i="3"/>
  <c r="FH133" i="3"/>
  <c r="FH60" i="3"/>
  <c r="BV117" i="3"/>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FK66" i="3"/>
  <c r="FK138" i="3"/>
  <c r="FK128" i="3"/>
  <c r="DQ114" i="3"/>
  <c r="FK125" i="3"/>
  <c r="FK69" i="3"/>
  <c r="AD115" i="3"/>
  <c r="AD52"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Z141" i="3"/>
  <c r="EM69" i="3"/>
  <c r="AZ113" i="3"/>
  <c r="AZ120"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CP64" i="3" s="1"/>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BY6" i="3"/>
  <c r="AE122" i="3" l="1"/>
  <c r="EM122" i="3"/>
  <c r="EM23" i="3" s="1"/>
  <c r="FJ49" i="3"/>
  <c r="DQ122" i="3"/>
  <c r="DQ26" i="3" s="1"/>
  <c r="FK122" i="3"/>
  <c r="FK23" i="3" s="1"/>
  <c r="BV122" i="3"/>
  <c r="BV26" i="3" s="1"/>
  <c r="AZ122" i="3"/>
  <c r="CS122" i="3"/>
  <c r="CS26" i="3" s="1"/>
  <c r="AD53" i="3"/>
  <c r="EJ63" i="3"/>
  <c r="EJ64" i="3"/>
  <c r="EJ61" i="3"/>
  <c r="EJ62" i="3"/>
  <c r="AB63" i="3"/>
  <c r="AB64" i="3"/>
  <c r="AB61" i="3"/>
  <c r="AB62" i="3"/>
  <c r="FG64" i="3"/>
  <c r="FG61" i="3"/>
  <c r="FG62" i="3"/>
  <c r="FG63" i="3"/>
  <c r="DN61" i="3"/>
  <c r="DN62" i="3"/>
  <c r="DN64" i="3"/>
  <c r="CP61" i="3"/>
  <c r="CP62" i="3"/>
  <c r="CP63" i="3"/>
  <c r="CQ61" i="3"/>
  <c r="CQ62" i="3"/>
  <c r="CQ63" i="3"/>
  <c r="CV88" i="3"/>
  <c r="DS88" i="3"/>
  <c r="FM88" i="3"/>
  <c r="EO88" i="3"/>
  <c r="AG88" i="3"/>
  <c r="AW64" i="3"/>
  <c r="AW63" i="3"/>
  <c r="AW62" i="3"/>
  <c r="AW61" i="3"/>
  <c r="FM102" i="3"/>
  <c r="AC130" i="3"/>
  <c r="AD49" i="3"/>
  <c r="AD50" i="3"/>
  <c r="AD54" i="3"/>
  <c r="AD51" i="3"/>
  <c r="FJ17" i="3"/>
  <c r="FJ79" i="3"/>
  <c r="DP12"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7" i="3"/>
  <c r="FM90" i="3"/>
  <c r="FM91" i="3"/>
  <c r="FM89" i="3"/>
  <c r="FM95" i="3"/>
  <c r="FM94" i="3"/>
  <c r="FM93" i="3"/>
  <c r="FM96" i="3"/>
  <c r="FM92" i="3"/>
  <c r="EO91" i="3"/>
  <c r="EO89" i="3"/>
  <c r="EO87" i="3"/>
  <c r="EO90" i="3"/>
  <c r="EO95" i="3"/>
  <c r="EO94" i="3"/>
  <c r="EO93" i="3"/>
  <c r="EO96" i="3"/>
  <c r="EO92" i="3"/>
  <c r="DS90" i="3"/>
  <c r="DS87" i="3"/>
  <c r="DS93" i="3"/>
  <c r="DS89" i="3"/>
  <c r="DS92" i="3"/>
  <c r="DS91" i="3"/>
  <c r="DS96" i="3"/>
  <c r="DS95" i="3"/>
  <c r="DS94" i="3"/>
  <c r="CV89" i="3"/>
  <c r="CV87" i="3"/>
  <c r="CV93" i="3"/>
  <c r="CV92" i="3"/>
  <c r="CV91" i="3"/>
  <c r="CV96" i="3"/>
  <c r="CV90" i="3"/>
  <c r="CV95" i="3"/>
  <c r="CV94" i="3"/>
  <c r="AG87" i="3"/>
  <c r="AG91" i="3"/>
  <c r="AG90" i="3"/>
  <c r="AG93" i="3"/>
  <c r="AG89" i="3"/>
  <c r="AG95" i="3"/>
  <c r="AG94" i="3"/>
  <c r="AG96" i="3"/>
  <c r="AG92" i="3"/>
  <c r="BU12" i="3"/>
  <c r="AY79" i="3"/>
  <c r="BU23" i="3"/>
  <c r="BU52" i="3"/>
  <c r="BU53" i="3"/>
  <c r="BU54" i="3"/>
  <c r="AX60" i="3"/>
  <c r="AU54" i="16" s="1"/>
  <c r="BU51" i="3"/>
  <c r="BU49" i="3"/>
  <c r="FJ37" i="3"/>
  <c r="FJ36" i="3"/>
  <c r="AY37" i="3"/>
  <c r="AY36" i="3"/>
  <c r="AD37" i="3"/>
  <c r="AD36" i="3"/>
  <c r="DO130" i="3"/>
  <c r="DO63" i="3" s="1"/>
  <c r="AX37" i="3"/>
  <c r="AU35" i="16" s="1"/>
  <c r="AX36" i="3"/>
  <c r="AU34" i="16" s="1"/>
  <c r="DP37" i="3"/>
  <c r="DP36" i="3"/>
  <c r="BU37" i="3"/>
  <c r="BU36" i="3"/>
  <c r="EK130" i="3"/>
  <c r="DQ112" i="3"/>
  <c r="DQ17" i="3" s="1"/>
  <c r="AY23" i="3"/>
  <c r="DP59"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Y26" i="3"/>
  <c r="DP133" i="3"/>
  <c r="DP135" i="3"/>
  <c r="DP60" i="3"/>
  <c r="DP57" i="3"/>
  <c r="DP136" i="3"/>
  <c r="DP134" i="3"/>
  <c r="CR130" i="3"/>
  <c r="CR64" i="3" s="1"/>
  <c r="DP132" i="3"/>
  <c r="EM142" i="3"/>
  <c r="EM79" i="3" s="1"/>
  <c r="BU26" i="3"/>
  <c r="EL130" i="3"/>
  <c r="FI130" i="3"/>
  <c r="AE142" i="3"/>
  <c r="AE78" i="3" s="1"/>
  <c r="AD136" i="3"/>
  <c r="AD60" i="3"/>
  <c r="AD56" i="3"/>
  <c r="EM127" i="3"/>
  <c r="AD132" i="3"/>
  <c r="AD58" i="3"/>
  <c r="AD133" i="3"/>
  <c r="AD57" i="3"/>
  <c r="AD134" i="3"/>
  <c r="CS115" i="3"/>
  <c r="CS53" i="3" s="1"/>
  <c r="CS137" i="3"/>
  <c r="CS55" i="3" s="1"/>
  <c r="CS57" i="3" s="1"/>
  <c r="BU25" i="3"/>
  <c r="FJ56" i="3"/>
  <c r="BV115" i="3"/>
  <c r="BV54" i="3" s="1"/>
  <c r="FK127" i="3"/>
  <c r="FH130" i="3"/>
  <c r="FJ60" i="3"/>
  <c r="FJ132" i="3"/>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DQ115" i="3"/>
  <c r="AE115" i="3"/>
  <c r="FL116"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T64" i="3" s="1"/>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CS12" i="3" l="1"/>
  <c r="BW122" i="3"/>
  <c r="BW23" i="3" s="1"/>
  <c r="CU122" i="3"/>
  <c r="CU26" i="3" s="1"/>
  <c r="AF122" i="3"/>
  <c r="AF25" i="3" s="1"/>
  <c r="FL122" i="3"/>
  <c r="EN122" i="3"/>
  <c r="EN26" i="3" s="1"/>
  <c r="DR122" i="3"/>
  <c r="DR25" i="3" s="1"/>
  <c r="BA122" i="3"/>
  <c r="BA24" i="3" s="1"/>
  <c r="BX122" i="3"/>
  <c r="BX26" i="3" s="1"/>
  <c r="CT122" i="3"/>
  <c r="CT23" i="3" s="1"/>
  <c r="DQ12" i="3"/>
  <c r="EK61" i="3"/>
  <c r="EK64" i="3"/>
  <c r="EK62" i="3"/>
  <c r="EK63" i="3"/>
  <c r="FI63" i="3"/>
  <c r="FI62" i="3"/>
  <c r="FI61" i="3"/>
  <c r="FI64" i="3"/>
  <c r="AC61" i="3"/>
  <c r="AC62" i="3"/>
  <c r="AC63" i="3"/>
  <c r="AC64" i="3"/>
  <c r="EL61" i="3"/>
  <c r="EL62" i="3"/>
  <c r="EL63" i="3"/>
  <c r="EL64" i="3"/>
  <c r="FH62" i="3"/>
  <c r="FH63" i="3"/>
  <c r="FH64" i="3"/>
  <c r="FH61" i="3"/>
  <c r="CR61" i="3"/>
  <c r="CR62" i="3"/>
  <c r="CR63" i="3"/>
  <c r="DO64" i="3"/>
  <c r="DO61" i="3"/>
  <c r="DO62" i="3"/>
  <c r="DT88" i="3"/>
  <c r="EP88" i="3"/>
  <c r="CW88" i="3"/>
  <c r="FN88" i="3"/>
  <c r="BV49" i="3"/>
  <c r="AH88" i="3"/>
  <c r="BT63" i="3"/>
  <c r="BT62" i="3"/>
  <c r="BT61" i="3"/>
  <c r="BV50" i="3"/>
  <c r="BC88" i="3"/>
  <c r="BB88" i="3"/>
  <c r="BY88" i="3"/>
  <c r="CS50" i="3"/>
  <c r="CS49" i="3"/>
  <c r="CS52" i="3"/>
  <c r="FK12" i="3"/>
  <c r="AZ56" i="3"/>
  <c r="BV79" i="3"/>
  <c r="CS51" i="3"/>
  <c r="FK53" i="3"/>
  <c r="CS54" i="3"/>
  <c r="AZ79" i="3"/>
  <c r="EM78" i="3"/>
  <c r="EM52" i="3"/>
  <c r="EM25" i="3"/>
  <c r="EM51"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7" i="3"/>
  <c r="DT90" i="3"/>
  <c r="DT93" i="3"/>
  <c r="DT92" i="3"/>
  <c r="DT91" i="3"/>
  <c r="DT96" i="3"/>
  <c r="DT95" i="3"/>
  <c r="DT94" i="3"/>
  <c r="AH89" i="3"/>
  <c r="AH87" i="3"/>
  <c r="AH92" i="3"/>
  <c r="AH91" i="3"/>
  <c r="AH90" i="3"/>
  <c r="AH96" i="3"/>
  <c r="AH95" i="3"/>
  <c r="AH94" i="3"/>
  <c r="AH93" i="3"/>
  <c r="CW90" i="3"/>
  <c r="CW89" i="3"/>
  <c r="CW87" i="3"/>
  <c r="CW92" i="3"/>
  <c r="CW91" i="3"/>
  <c r="CW93" i="3"/>
  <c r="CW94" i="3"/>
  <c r="CW96" i="3"/>
  <c r="CW95" i="3"/>
  <c r="FN89" i="3"/>
  <c r="FN87" i="3"/>
  <c r="FN92" i="3"/>
  <c r="FN90" i="3"/>
  <c r="FN91" i="3"/>
  <c r="FN96" i="3"/>
  <c r="FN95" i="3"/>
  <c r="FN94" i="3"/>
  <c r="FN93" i="3"/>
  <c r="BB90" i="3"/>
  <c r="AY84" i="16" s="1"/>
  <c r="BB89" i="3"/>
  <c r="AY83" i="16" s="1"/>
  <c r="BB93" i="3"/>
  <c r="AY87" i="16" s="1"/>
  <c r="BB87" i="3"/>
  <c r="AY81" i="16" s="1"/>
  <c r="BB92" i="3"/>
  <c r="AY86" i="16" s="1"/>
  <c r="BB91" i="3"/>
  <c r="AY85" i="16" s="1"/>
  <c r="BB95" i="3"/>
  <c r="AY89" i="16" s="1"/>
  <c r="BB94" i="3"/>
  <c r="AY88" i="16" s="1"/>
  <c r="BB96" i="3"/>
  <c r="AY90" i="16" s="1"/>
  <c r="BY90" i="3"/>
  <c r="BY89" i="3"/>
  <c r="BY87" i="3"/>
  <c r="BY92" i="3"/>
  <c r="BY91" i="3"/>
  <c r="BY94" i="3"/>
  <c r="BY96" i="3"/>
  <c r="BY95" i="3"/>
  <c r="BY93" i="3"/>
  <c r="BC87" i="3"/>
  <c r="BC90" i="3"/>
  <c r="BC89" i="3"/>
  <c r="BC93" i="3"/>
  <c r="BC92" i="3"/>
  <c r="BC91" i="3"/>
  <c r="BC96" i="3"/>
  <c r="BC95" i="3"/>
  <c r="BC94" i="3"/>
  <c r="EP89" i="3"/>
  <c r="EP87" i="3"/>
  <c r="EP90" i="3"/>
  <c r="EP92" i="3"/>
  <c r="EP91"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CS133" i="3"/>
  <c r="BV57" i="3"/>
  <c r="AZ136" i="3"/>
  <c r="BX127" i="3"/>
  <c r="BA142" i="3"/>
  <c r="BA79" i="3" s="1"/>
  <c r="BU130" i="3"/>
  <c r="BU64" i="3" s="1"/>
  <c r="CS132" i="3"/>
  <c r="BV132" i="3"/>
  <c r="CS60" i="3"/>
  <c r="BV133" i="3"/>
  <c r="AZ132" i="3"/>
  <c r="CS134" i="3"/>
  <c r="BV60" i="3"/>
  <c r="CS59" i="3"/>
  <c r="BV56" i="3"/>
  <c r="AZ57" i="3"/>
  <c r="CS56" i="3"/>
  <c r="BV136" i="3"/>
  <c r="BV135" i="3"/>
  <c r="AZ134" i="3"/>
  <c r="AZ60" i="3"/>
  <c r="CS135" i="3"/>
  <c r="CS136" i="3"/>
  <c r="BV134" i="3"/>
  <c r="BV59" i="3"/>
  <c r="AZ135" i="3"/>
  <c r="AZ58" i="3"/>
  <c r="DP130" i="3"/>
  <c r="DP63" i="3" s="1"/>
  <c r="CS58" i="3"/>
  <c r="AZ59" i="3"/>
  <c r="FL112" i="3"/>
  <c r="FL12" i="3" s="1"/>
  <c r="FK57" i="3"/>
  <c r="FK56" i="3"/>
  <c r="FK134" i="3"/>
  <c r="AD130" i="3"/>
  <c r="FK58" i="3"/>
  <c r="FK136" i="3"/>
  <c r="FK60" i="3"/>
  <c r="BV24" i="3"/>
  <c r="FK59" i="3"/>
  <c r="DR142" i="3"/>
  <c r="DR78" i="3" s="1"/>
  <c r="BV23" i="3"/>
  <c r="FK133" i="3"/>
  <c r="BV25" i="3"/>
  <c r="FK135" i="3"/>
  <c r="DQ133" i="3"/>
  <c r="DQ58" i="3"/>
  <c r="DQ59" i="3"/>
  <c r="DQ135" i="3"/>
  <c r="DQ132" i="3"/>
  <c r="DQ136" i="3"/>
  <c r="DQ60" i="3"/>
  <c r="DQ134" i="3"/>
  <c r="DQ56" i="3"/>
  <c r="AF127" i="3"/>
  <c r="FL127" i="3"/>
  <c r="DR112" i="3"/>
  <c r="DR12" i="3" s="1"/>
  <c r="DR127" i="3"/>
  <c r="CU137" i="3"/>
  <c r="CU55" i="3" s="1"/>
  <c r="CU135" i="3" s="1"/>
  <c r="CU127" i="3"/>
  <c r="BW142" i="3"/>
  <c r="BW78" i="3" s="1"/>
  <c r="FL142" i="3"/>
  <c r="FL79" i="3" s="1"/>
  <c r="AX130" i="3"/>
  <c r="BX112" i="3"/>
  <c r="BX17" i="3" s="1"/>
  <c r="BW127" i="3"/>
  <c r="CU112" i="3"/>
  <c r="CU12" i="3" s="1"/>
  <c r="CT112" i="3"/>
  <c r="CT12" i="3" s="1"/>
  <c r="BA127" i="3"/>
  <c r="CT127" i="3"/>
  <c r="BX115" i="3"/>
  <c r="BX54" i="3" s="1"/>
  <c r="FL137" i="3"/>
  <c r="FL55" i="3" s="1"/>
  <c r="FL135" i="3" s="1"/>
  <c r="BX137" i="3"/>
  <c r="BX55" i="3" s="1"/>
  <c r="BX57" i="3" s="1"/>
  <c r="BW112" i="3"/>
  <c r="BW17"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CV69" i="3"/>
  <c r="FM131" i="3"/>
  <c r="DR115" i="3"/>
  <c r="DR52" i="3" s="1"/>
  <c r="DS125" i="3"/>
  <c r="DS118" i="3"/>
  <c r="EO114" i="3"/>
  <c r="FM69" i="3"/>
  <c r="EO68" i="3"/>
  <c r="FM71" i="3"/>
  <c r="AF115" i="3"/>
  <c r="AF51" i="3" s="1"/>
  <c r="FM138" i="3"/>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CU17" i="3" l="1"/>
  <c r="EO122" i="3"/>
  <c r="FM122" i="3"/>
  <c r="FM26" i="3" s="1"/>
  <c r="DS122" i="3"/>
  <c r="DS25" i="3" s="1"/>
  <c r="CV122" i="3"/>
  <c r="AG122" i="3"/>
  <c r="AG24" i="3" s="1"/>
  <c r="CT17" i="3"/>
  <c r="EN23" i="3"/>
  <c r="FL17" i="3"/>
  <c r="FJ61" i="3"/>
  <c r="FJ62" i="3"/>
  <c r="FJ63" i="3"/>
  <c r="FJ64" i="3"/>
  <c r="AD61" i="3"/>
  <c r="AD62" i="3"/>
  <c r="AD63" i="3"/>
  <c r="AD64" i="3"/>
  <c r="DP61" i="3"/>
  <c r="DP62" i="3"/>
  <c r="DP64" i="3"/>
  <c r="EQ88" i="3"/>
  <c r="DU88" i="3"/>
  <c r="FO88" i="3"/>
  <c r="BU63" i="3"/>
  <c r="BU62" i="3"/>
  <c r="AY64" i="3"/>
  <c r="AY63" i="3"/>
  <c r="AY62" i="3"/>
  <c r="AX64" i="3"/>
  <c r="AX63" i="3"/>
  <c r="AX62" i="3"/>
  <c r="AY61" i="3"/>
  <c r="BU61" i="3"/>
  <c r="AX61" i="3"/>
  <c r="BZ88" i="3"/>
  <c r="BD88" i="3"/>
  <c r="CA88"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7" i="3"/>
  <c r="FO92" i="3"/>
  <c r="FO91" i="3"/>
  <c r="FO89" i="3"/>
  <c r="FO96" i="3"/>
  <c r="FO95" i="3"/>
  <c r="FO94" i="3"/>
  <c r="FO93" i="3"/>
  <c r="CA87" i="3"/>
  <c r="CA90" i="3"/>
  <c r="CA89" i="3"/>
  <c r="CA93" i="3"/>
  <c r="CA92" i="3"/>
  <c r="CA91" i="3"/>
  <c r="CA96" i="3"/>
  <c r="CA95" i="3"/>
  <c r="CA94" i="3"/>
  <c r="DU90" i="3"/>
  <c r="DU89" i="3"/>
  <c r="DU87" i="3"/>
  <c r="DU92" i="3"/>
  <c r="DU91" i="3"/>
  <c r="DU94" i="3"/>
  <c r="DU96" i="3"/>
  <c r="DU93" i="3"/>
  <c r="DU95" i="3"/>
  <c r="EQ90" i="3"/>
  <c r="EQ87" i="3"/>
  <c r="EQ92" i="3"/>
  <c r="EQ89" i="3"/>
  <c r="EQ91" i="3"/>
  <c r="EQ96" i="3"/>
  <c r="EQ95" i="3"/>
  <c r="EQ94" i="3"/>
  <c r="EQ93" i="3"/>
  <c r="BD87" i="3"/>
  <c r="BD90" i="3"/>
  <c r="BD93" i="3"/>
  <c r="BD92" i="3"/>
  <c r="BD94" i="3"/>
  <c r="BD89" i="3"/>
  <c r="BD95" i="3"/>
  <c r="BD91" i="3"/>
  <c r="BD96" i="3"/>
  <c r="BZ90" i="3"/>
  <c r="BZ89" i="3"/>
  <c r="BZ93" i="3"/>
  <c r="BZ92" i="3"/>
  <c r="BZ91" i="3"/>
  <c r="BZ87" i="3"/>
  <c r="BZ95" i="3"/>
  <c r="BZ94" i="3"/>
  <c r="BZ96"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F134" i="3"/>
  <c r="CV112" i="3"/>
  <c r="CV12" i="3" s="1"/>
  <c r="CT24" i="3"/>
  <c r="CT26" i="3"/>
  <c r="CT25" i="3"/>
  <c r="AG142" i="3"/>
  <c r="AG79" i="3" s="1"/>
  <c r="DR26" i="3"/>
  <c r="DR23" i="3"/>
  <c r="BV130" i="3"/>
  <c r="BV64" i="3" s="1"/>
  <c r="AZ130" i="3"/>
  <c r="FL60" i="3"/>
  <c r="FL132" i="3"/>
  <c r="FL56" i="3"/>
  <c r="FL59" i="3"/>
  <c r="FL58" i="3"/>
  <c r="FL57" i="3"/>
  <c r="FL136" i="3"/>
  <c r="CU58" i="3"/>
  <c r="CU60" i="3"/>
  <c r="CU57" i="3"/>
  <c r="AF133" i="3"/>
  <c r="AF58" i="3"/>
  <c r="BA26" i="3"/>
  <c r="AF135" i="3"/>
  <c r="BA25" i="3"/>
  <c r="DQ130" i="3"/>
  <c r="DQ63" i="3" s="1"/>
  <c r="AF12" i="3"/>
  <c r="AF132" i="3"/>
  <c r="BA23" i="3"/>
  <c r="AF56" i="3"/>
  <c r="AF59" i="3"/>
  <c r="AF57" i="3"/>
  <c r="FK130" i="3"/>
  <c r="CS130" i="3"/>
  <c r="CS64" i="3" s="1"/>
  <c r="BX60" i="3"/>
  <c r="EN59" i="3"/>
  <c r="BX135" i="3"/>
  <c r="EN134" i="3"/>
  <c r="BX58" i="3"/>
  <c r="EN132" i="3"/>
  <c r="BX133" i="3"/>
  <c r="EN60" i="3"/>
  <c r="BX134" i="3"/>
  <c r="BX59" i="3"/>
  <c r="BX132" i="3"/>
  <c r="BX136" i="3"/>
  <c r="BX56" i="3"/>
  <c r="DS112" i="3"/>
  <c r="DS17" i="3" s="1"/>
  <c r="EN56" i="3"/>
  <c r="BW26" i="3"/>
  <c r="EN135" i="3"/>
  <c r="EN57" i="3"/>
  <c r="EN58" i="3"/>
  <c r="DS142" i="3"/>
  <c r="DS78" i="3" s="1"/>
  <c r="EN133" i="3"/>
  <c r="CU136" i="3"/>
  <c r="CU132" i="3"/>
  <c r="CU56" i="3"/>
  <c r="DR49" i="3"/>
  <c r="CU59" i="3"/>
  <c r="DR51" i="3"/>
  <c r="BA135" i="3"/>
  <c r="CU134" i="3"/>
  <c r="CU133" i="3"/>
  <c r="BA59" i="3"/>
  <c r="CU23" i="3"/>
  <c r="BA58" i="3"/>
  <c r="CU24" i="3"/>
  <c r="BA134" i="3"/>
  <c r="CU25" i="3"/>
  <c r="BX78" i="3"/>
  <c r="EO142" i="3"/>
  <c r="EO78"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CV17" i="3" l="1"/>
  <c r="DT122" i="3"/>
  <c r="DT26" i="3" s="1"/>
  <c r="CW122" i="3"/>
  <c r="CW26" i="3" s="1"/>
  <c r="EP122" i="3"/>
  <c r="EP26" i="3" s="1"/>
  <c r="BC122" i="3"/>
  <c r="BC26" i="3" s="1"/>
  <c r="FN122" i="3"/>
  <c r="BY122" i="3"/>
  <c r="BY23" i="3" s="1"/>
  <c r="AH122" i="3"/>
  <c r="AH25" i="3" s="1"/>
  <c r="BB122" i="3"/>
  <c r="EO12" i="3"/>
  <c r="EO79" i="3"/>
  <c r="EM64" i="3"/>
  <c r="EM61" i="3"/>
  <c r="EM62" i="3"/>
  <c r="EM63" i="3"/>
  <c r="FK62" i="3"/>
  <c r="FK63" i="3"/>
  <c r="FK64" i="3"/>
  <c r="FK61" i="3"/>
  <c r="AE61" i="3"/>
  <c r="AE62" i="3"/>
  <c r="AE63" i="3"/>
  <c r="AE64" i="3"/>
  <c r="CS61" i="3"/>
  <c r="CS62" i="3"/>
  <c r="CS63" i="3"/>
  <c r="DQ61" i="3"/>
  <c r="DQ62" i="3"/>
  <c r="DQ64" i="3"/>
  <c r="FP88" i="3"/>
  <c r="CY88" i="3"/>
  <c r="CX88" i="3"/>
  <c r="ER88" i="3"/>
  <c r="AZ64" i="3"/>
  <c r="AZ63" i="3"/>
  <c r="AZ62" i="3"/>
  <c r="BV63" i="3"/>
  <c r="BV62" i="3"/>
  <c r="AZ61" i="3"/>
  <c r="BV61" i="3"/>
  <c r="BE88" i="3"/>
  <c r="DS12" i="3"/>
  <c r="AG25" i="3"/>
  <c r="AG26"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FP89" i="3"/>
  <c r="FP87" i="3"/>
  <c r="FP90" i="3"/>
  <c r="FP92" i="3"/>
  <c r="FP91" i="3"/>
  <c r="FP93" i="3"/>
  <c r="FP95" i="3"/>
  <c r="FP96" i="3"/>
  <c r="FP94" i="3"/>
  <c r="CX90" i="3"/>
  <c r="CX89" i="3"/>
  <c r="CX87" i="3"/>
  <c r="CX93" i="3"/>
  <c r="CX92" i="3"/>
  <c r="CX91" i="3"/>
  <c r="CX95" i="3"/>
  <c r="CX96" i="3"/>
  <c r="CX94" i="3"/>
  <c r="BE87" i="3"/>
  <c r="BE89" i="3"/>
  <c r="BE91" i="3"/>
  <c r="BE90" i="3"/>
  <c r="BE93" i="3"/>
  <c r="BE95" i="3"/>
  <c r="BE92" i="3"/>
  <c r="BE94" i="3"/>
  <c r="BE96" i="3"/>
  <c r="ER89" i="3"/>
  <c r="ER87" i="3"/>
  <c r="ER90" i="3"/>
  <c r="ER92" i="3"/>
  <c r="ER91" i="3"/>
  <c r="ER93" i="3"/>
  <c r="ER96" i="3"/>
  <c r="ER95" i="3"/>
  <c r="ER94" i="3"/>
  <c r="CY87" i="3"/>
  <c r="CY90" i="3"/>
  <c r="CY89"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J110" i="3"/>
  <c r="AG37" i="3"/>
  <c r="AG36" i="3"/>
  <c r="CV37" i="3"/>
  <c r="CV36" i="3"/>
  <c r="EQ124" i="3"/>
  <c r="AG23" i="3"/>
  <c r="AG78" i="3"/>
  <c r="FM60" i="3"/>
  <c r="DS26" i="3"/>
  <c r="DS24" i="3"/>
  <c r="DS23" i="3"/>
  <c r="FL130" i="3"/>
  <c r="DT112" i="3"/>
  <c r="DT17" i="3" s="1"/>
  <c r="DS57" i="3"/>
  <c r="AF130" i="3"/>
  <c r="EN130" i="3"/>
  <c r="DS134" i="3"/>
  <c r="DS56" i="3"/>
  <c r="DS135" i="3"/>
  <c r="DS132" i="3"/>
  <c r="DS133" i="3"/>
  <c r="AH112" i="3"/>
  <c r="AH12" i="3" s="1"/>
  <c r="DS59" i="3"/>
  <c r="DS136" i="3"/>
  <c r="AG59" i="3"/>
  <c r="AG135" i="3"/>
  <c r="FN142" i="3"/>
  <c r="FN79" i="3" s="1"/>
  <c r="AG60" i="3"/>
  <c r="BX130" i="3"/>
  <c r="BX64" i="3" s="1"/>
  <c r="AG54" i="3"/>
  <c r="AG50" i="3"/>
  <c r="AI9" i="3"/>
  <c r="FN112" i="3"/>
  <c r="FN17" i="3" s="1"/>
  <c r="BB112" i="3"/>
  <c r="BB12" i="3" s="1"/>
  <c r="BB12" i="16" s="1"/>
  <c r="EP112" i="3"/>
  <c r="EP17" i="3" s="1"/>
  <c r="CU130" i="3"/>
  <c r="CU64" i="3" s="1"/>
  <c r="AG52" i="3"/>
  <c r="AG51" i="3"/>
  <c r="FM136" i="3"/>
  <c r="BY127" i="3"/>
  <c r="FM58" i="3"/>
  <c r="FM134" i="3"/>
  <c r="FM135" i="3"/>
  <c r="FM133" i="3"/>
  <c r="FM56" i="3"/>
  <c r="BA130" i="3"/>
  <c r="FM132" i="3"/>
  <c r="FM57" i="3"/>
  <c r="DT127" i="3"/>
  <c r="AG133" i="3"/>
  <c r="AG136" i="3"/>
  <c r="AG132" i="3"/>
  <c r="AG57" i="3"/>
  <c r="AG134" i="3"/>
  <c r="AG58" i="3"/>
  <c r="EP137" i="3"/>
  <c r="EP55" i="3" s="1"/>
  <c r="EP60" i="3" s="1"/>
  <c r="CW115" i="3"/>
  <c r="CW54"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4" i="3" s="1"/>
  <c r="BZ71" i="3"/>
  <c r="CW127" i="3"/>
  <c r="BZ131" i="3"/>
  <c r="CT130" i="3"/>
  <c r="CT64" i="3" s="1"/>
  <c r="BD118" i="3"/>
  <c r="DU116" i="3"/>
  <c r="DU139" i="3"/>
  <c r="DU131" i="3"/>
  <c r="DU129" i="3"/>
  <c r="FM50" i="3"/>
  <c r="FM54" i="3"/>
  <c r="FM49" i="3"/>
  <c r="FM51" i="3"/>
  <c r="FM52" i="3"/>
  <c r="FM53" i="3"/>
  <c r="DU143" i="3"/>
  <c r="EO26" i="3"/>
  <c r="EO25" i="3"/>
  <c r="EO23" i="3"/>
  <c r="EO24" i="3"/>
  <c r="EO53" i="3"/>
  <c r="EO51" i="3"/>
  <c r="EO52" i="3"/>
  <c r="EO49" i="3"/>
  <c r="EO54" i="3"/>
  <c r="EO50" i="3"/>
  <c r="FM12" i="3"/>
  <c r="FM17" i="3"/>
  <c r="FM79" i="3"/>
  <c r="FM78" i="3"/>
  <c r="BC112" i="3"/>
  <c r="BC17" i="3" s="1"/>
  <c r="BY137" i="3"/>
  <c r="BY55" i="3" s="1"/>
  <c r="BY134" i="3" s="1"/>
  <c r="DU114" i="3"/>
  <c r="BZ69" i="3"/>
  <c r="DU71" i="3"/>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CA116" i="3"/>
  <c r="CA125" i="3"/>
  <c r="EQ70" i="3"/>
  <c r="DU113" i="3"/>
  <c r="DU121" i="3"/>
  <c r="DU118" i="3"/>
  <c r="CA120" i="3"/>
  <c r="CA144" i="3"/>
  <c r="EQ118" i="3"/>
  <c r="DT115" i="3"/>
  <c r="DT49" i="3" s="1"/>
  <c r="FO141" i="3"/>
  <c r="FO131" i="3"/>
  <c r="EP115" i="3"/>
  <c r="BD71" i="3"/>
  <c r="DU124" i="3"/>
  <c r="DU128" i="3"/>
  <c r="DU138" i="3"/>
  <c r="BC137" i="3"/>
  <c r="BC55" i="3" s="1"/>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DR63" i="3" s="1"/>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FO122" i="3" l="1"/>
  <c r="EQ122" i="3"/>
  <c r="EQ24" i="3" s="1"/>
  <c r="CA122" i="3"/>
  <c r="CA24" i="3" s="1"/>
  <c r="DU122" i="3"/>
  <c r="DU26" i="3" s="1"/>
  <c r="BZ122" i="3"/>
  <c r="BZ24" i="3" s="1"/>
  <c r="BD122" i="3"/>
  <c r="BD25" i="3" s="1"/>
  <c r="DT12" i="3"/>
  <c r="CW17" i="3"/>
  <c r="EP79" i="3"/>
  <c r="EN63" i="3"/>
  <c r="EN64" i="3"/>
  <c r="EN61" i="3"/>
  <c r="EN62" i="3"/>
  <c r="AF63" i="3"/>
  <c r="AF64" i="3"/>
  <c r="AF61" i="3"/>
  <c r="AF62" i="3"/>
  <c r="FL64" i="3"/>
  <c r="FL61" i="3"/>
  <c r="FL62" i="3"/>
  <c r="FL63" i="3"/>
  <c r="CT63" i="3"/>
  <c r="CT61" i="3"/>
  <c r="CT62" i="3"/>
  <c r="CU61" i="3"/>
  <c r="CU62" i="3"/>
  <c r="CU63" i="3"/>
  <c r="DR62" i="3"/>
  <c r="DR64" i="3"/>
  <c r="DR61" i="3"/>
  <c r="ES88" i="3"/>
  <c r="ET88" i="3"/>
  <c r="FQ88" i="3"/>
  <c r="DW88" i="3"/>
  <c r="DV88" i="3"/>
  <c r="CZ88" i="3"/>
  <c r="AK88" i="3"/>
  <c r="AI88" i="3"/>
  <c r="BX63" i="3"/>
  <c r="BX62" i="3"/>
  <c r="BW63" i="3"/>
  <c r="BW62" i="3"/>
  <c r="BA64" i="3"/>
  <c r="BA63" i="3"/>
  <c r="BA62" i="3"/>
  <c r="BX61" i="3"/>
  <c r="BW61" i="3"/>
  <c r="BA61" i="3"/>
  <c r="CB88" i="3"/>
  <c r="CC88" i="3"/>
  <c r="AI13" i="3"/>
  <c r="AK44" i="3"/>
  <c r="AI31" i="3"/>
  <c r="AI32" i="3" s="1"/>
  <c r="AI81" i="3"/>
  <c r="AI20" i="3"/>
  <c r="AI76" i="3"/>
  <c r="AI80" i="3"/>
  <c r="AI47" i="3"/>
  <c r="AI15" i="3"/>
  <c r="AI16" i="3" s="1"/>
  <c r="AI43" i="3"/>
  <c r="AI97" i="3"/>
  <c r="AI21" i="3"/>
  <c r="AI22" i="3" s="1"/>
  <c r="AI41" i="3"/>
  <c r="AI72" i="3"/>
  <c r="AI28" i="3"/>
  <c r="AI82" i="3"/>
  <c r="AI77" i="3"/>
  <c r="AI45" i="3"/>
  <c r="AI40" i="3"/>
  <c r="AI30" i="3"/>
  <c r="AI83" i="3"/>
  <c r="AI18" i="3"/>
  <c r="AI65" i="3"/>
  <c r="AI71" i="3" s="1"/>
  <c r="AI10" i="3"/>
  <c r="AI116" i="3" s="1"/>
  <c r="AI44" i="3"/>
  <c r="AI86" i="3"/>
  <c r="AI39" i="3"/>
  <c r="AI38" i="3"/>
  <c r="AI19" i="3"/>
  <c r="AI85" i="3"/>
  <c r="AI35" i="3"/>
  <c r="AI73" i="3"/>
  <c r="AI29" i="3"/>
  <c r="AI27" i="3"/>
  <c r="AI42" i="3"/>
  <c r="AI14" i="3"/>
  <c r="CW49" i="3"/>
  <c r="AH24" i="3"/>
  <c r="AK31" i="3"/>
  <c r="AK32" i="3" s="1"/>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93" i="3"/>
  <c r="CZ92" i="3"/>
  <c r="CZ94" i="3"/>
  <c r="CZ91" i="3"/>
  <c r="CZ96" i="3"/>
  <c r="CZ95" i="3"/>
  <c r="ET90" i="3"/>
  <c r="ET89" i="3"/>
  <c r="ET87" i="3"/>
  <c r="ET92" i="3"/>
  <c r="ET91" i="3"/>
  <c r="ET95" i="3"/>
  <c r="ET96" i="3"/>
  <c r="ET94" i="3"/>
  <c r="ET93" i="3"/>
  <c r="AK90" i="3"/>
  <c r="AK89" i="3"/>
  <c r="AK87" i="3"/>
  <c r="AK93" i="3"/>
  <c r="AK92" i="3"/>
  <c r="AK91" i="3"/>
  <c r="AK94" i="3"/>
  <c r="AK96" i="3"/>
  <c r="AK95" i="3"/>
  <c r="CC87" i="3"/>
  <c r="CC91" i="3"/>
  <c r="CC89" i="3"/>
  <c r="CC93" i="3"/>
  <c r="CC95" i="3"/>
  <c r="CC94" i="3"/>
  <c r="CC90" i="3"/>
  <c r="CC92" i="3"/>
  <c r="CC96" i="3"/>
  <c r="ES90" i="3"/>
  <c r="ES89" i="3"/>
  <c r="ES87" i="3"/>
  <c r="ES92" i="3"/>
  <c r="ES91" i="3"/>
  <c r="ES94" i="3"/>
  <c r="ES96" i="3"/>
  <c r="ES95" i="3"/>
  <c r="ES93" i="3"/>
  <c r="AI90" i="3"/>
  <c r="AI87" i="3"/>
  <c r="AI89" i="3"/>
  <c r="AI93" i="3"/>
  <c r="AI92" i="3"/>
  <c r="AI91" i="3"/>
  <c r="AI96" i="3"/>
  <c r="AI95" i="3"/>
  <c r="AI94" i="3"/>
  <c r="DV90" i="3"/>
  <c r="DV89" i="3"/>
  <c r="DV92" i="3"/>
  <c r="DV87" i="3"/>
  <c r="DV91" i="3"/>
  <c r="DV95" i="3"/>
  <c r="DV93" i="3"/>
  <c r="DV96" i="3"/>
  <c r="DV94" i="3"/>
  <c r="FQ90" i="3"/>
  <c r="FQ89" i="3"/>
  <c r="FQ87" i="3"/>
  <c r="FQ92" i="3"/>
  <c r="FQ91" i="3"/>
  <c r="FQ94" i="3"/>
  <c r="FQ96" i="3"/>
  <c r="FQ95" i="3"/>
  <c r="FQ93" i="3"/>
  <c r="CB87" i="3"/>
  <c r="CB90" i="3"/>
  <c r="CB89" i="3"/>
  <c r="CB93" i="3"/>
  <c r="CB92" i="3"/>
  <c r="CB94" i="3"/>
  <c r="CB96" i="3"/>
  <c r="CB91" i="3"/>
  <c r="CB95" i="3"/>
  <c r="DW87" i="3"/>
  <c r="DW90" i="3"/>
  <c r="DW89" i="3"/>
  <c r="DW93" i="3"/>
  <c r="DW92" i="3"/>
  <c r="DW91" i="3"/>
  <c r="DW96" i="3"/>
  <c r="DW95" i="3"/>
  <c r="DW94" i="3"/>
  <c r="AK65" i="3"/>
  <c r="AK70" i="3" s="1"/>
  <c r="AK86" i="3"/>
  <c r="AK38" i="3"/>
  <c r="AK35" i="3"/>
  <c r="AK47" i="3"/>
  <c r="AK13" i="3"/>
  <c r="AK30" i="3"/>
  <c r="AK10" i="3"/>
  <c r="AK120" i="3" s="1"/>
  <c r="AK29" i="3"/>
  <c r="EP59" i="3"/>
  <c r="EP25" i="3"/>
  <c r="DT79" i="3"/>
  <c r="EP23" i="3"/>
  <c r="FO36" i="3"/>
  <c r="FO37" i="3"/>
  <c r="FN12" i="3"/>
  <c r="BB37" i="3"/>
  <c r="AY35" i="16" s="1"/>
  <c r="BB36" i="3"/>
  <c r="AY34" i="16" s="1"/>
  <c r="EP24" i="3"/>
  <c r="EP37" i="3"/>
  <c r="EP36" i="3"/>
  <c r="AJ9" i="3"/>
  <c r="DT37" i="3"/>
  <c r="DT36" i="3"/>
  <c r="BC36" i="3"/>
  <c r="BC37" i="3"/>
  <c r="AH37" i="3"/>
  <c r="AH36" i="3"/>
  <c r="BY37" i="3"/>
  <c r="BY36" i="3"/>
  <c r="CW37" i="3"/>
  <c r="CW36" i="3"/>
  <c r="FP68" i="3"/>
  <c r="FN132" i="3"/>
  <c r="CX67" i="3"/>
  <c r="AH26" i="3"/>
  <c r="CA142" i="3"/>
  <c r="CA79" i="3" s="1"/>
  <c r="AH23" i="3"/>
  <c r="BY24" i="3"/>
  <c r="AH58" i="3"/>
  <c r="AH17" i="3"/>
  <c r="DS130" i="3"/>
  <c r="DS63" i="3" s="1"/>
  <c r="AI84" i="3"/>
  <c r="AI33" i="3"/>
  <c r="AI48" i="3"/>
  <c r="AI75"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FN134" i="3"/>
  <c r="FN60" i="3"/>
  <c r="FN56" i="3"/>
  <c r="FN133" i="3"/>
  <c r="BY56" i="3"/>
  <c r="FN57" i="3"/>
  <c r="FN59" i="3"/>
  <c r="FN135" i="3"/>
  <c r="FN58" i="3"/>
  <c r="AH136" i="3"/>
  <c r="AH57" i="3"/>
  <c r="AH59" i="3"/>
  <c r="AH60" i="3"/>
  <c r="AH56" i="3"/>
  <c r="AH132" i="3"/>
  <c r="CW24" i="3"/>
  <c r="AH79" i="3"/>
  <c r="CA127" i="3"/>
  <c r="BC51" i="3"/>
  <c r="CW133" i="3"/>
  <c r="BY26" i="3"/>
  <c r="CW58" i="3"/>
  <c r="BY25" i="3"/>
  <c r="AG130" i="3"/>
  <c r="FO112" i="3"/>
  <c r="FO12" i="3" s="1"/>
  <c r="DU127" i="3"/>
  <c r="FM130" i="3"/>
  <c r="BD112" i="3"/>
  <c r="BD17" i="3" s="1"/>
  <c r="BB135" i="3"/>
  <c r="FO137" i="3"/>
  <c r="FO55" i="3" s="1"/>
  <c r="FO134" i="3" s="1"/>
  <c r="BC78" i="3"/>
  <c r="CW25" i="3"/>
  <c r="CW23" i="3"/>
  <c r="FO142" i="3"/>
  <c r="FO79"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BE141" i="3"/>
  <c r="BE123" i="3"/>
  <c r="BE143" i="3"/>
  <c r="BE124" i="3"/>
  <c r="BE121" i="3"/>
  <c r="BE117" i="3"/>
  <c r="BE129" i="3"/>
  <c r="BB78" i="3"/>
  <c r="AY72" i="16" s="1"/>
  <c r="BB79" i="3"/>
  <c r="AY73" i="16"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CY122" i="3" l="1"/>
  <c r="CY25" i="3" s="1"/>
  <c r="FO17" i="3"/>
  <c r="FP122" i="3"/>
  <c r="ER122" i="3"/>
  <c r="CX122" i="3"/>
  <c r="CX25" i="3" s="1"/>
  <c r="BE122" i="3"/>
  <c r="BE24" i="3" s="1"/>
  <c r="FO78" i="3"/>
  <c r="AK118" i="3"/>
  <c r="FM61" i="3"/>
  <c r="FM62" i="3"/>
  <c r="FM63" i="3"/>
  <c r="FM64" i="3"/>
  <c r="EO61" i="3"/>
  <c r="EO62" i="3"/>
  <c r="EO63" i="3"/>
  <c r="EO64" i="3"/>
  <c r="AG61" i="3"/>
  <c r="AG62" i="3"/>
  <c r="AG63" i="3"/>
  <c r="AG64" i="3"/>
  <c r="CV61" i="3"/>
  <c r="CV62" i="3"/>
  <c r="CV63" i="3"/>
  <c r="DS61" i="3"/>
  <c r="DS62" i="3"/>
  <c r="DS64" i="3"/>
  <c r="FR88" i="3"/>
  <c r="DA88" i="3"/>
  <c r="AJ88" i="3"/>
  <c r="AI70" i="3"/>
  <c r="BF88" i="3"/>
  <c r="BG88" i="3"/>
  <c r="AI125" i="3"/>
  <c r="AI131" i="3"/>
  <c r="AI128" i="3"/>
  <c r="AI121" i="3"/>
  <c r="AI118" i="3"/>
  <c r="AI138" i="3"/>
  <c r="AI144" i="3"/>
  <c r="AI141" i="3"/>
  <c r="AI126" i="3"/>
  <c r="AI140" i="3"/>
  <c r="AI113" i="3"/>
  <c r="AI143" i="3"/>
  <c r="AI120" i="3"/>
  <c r="AI123" i="3"/>
  <c r="AI119" i="3"/>
  <c r="AI114" i="3"/>
  <c r="AI129" i="3"/>
  <c r="AI124" i="3"/>
  <c r="AI139" i="3"/>
  <c r="AI117" i="3"/>
  <c r="AI66" i="3"/>
  <c r="BZ51" i="3"/>
  <c r="AI69" i="3"/>
  <c r="AI67" i="3"/>
  <c r="BZ54" i="3"/>
  <c r="AI68" i="3"/>
  <c r="AK129" i="3"/>
  <c r="AK140" i="3"/>
  <c r="AK117" i="3"/>
  <c r="AK125" i="3"/>
  <c r="AK139" i="3"/>
  <c r="AK124" i="3"/>
  <c r="AK119" i="3"/>
  <c r="AK128" i="3"/>
  <c r="AK116" i="3"/>
  <c r="AK138" i="3"/>
  <c r="AK113" i="3"/>
  <c r="AK144" i="3"/>
  <c r="AK143" i="3"/>
  <c r="AK141" i="3"/>
  <c r="AK121" i="3"/>
  <c r="AK126" i="3"/>
  <c r="AK131" i="3"/>
  <c r="AK114"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96" i="3"/>
  <c r="BC90" i="16" s="1"/>
  <c r="BF90" i="3"/>
  <c r="BC84" i="16" s="1"/>
  <c r="BF95" i="3"/>
  <c r="BC89" i="16" s="1"/>
  <c r="BF94" i="3"/>
  <c r="BC88" i="16" s="1"/>
  <c r="BF93" i="3"/>
  <c r="BC87" i="16" s="1"/>
  <c r="DA87" i="3"/>
  <c r="DA90" i="3"/>
  <c r="DA91" i="3"/>
  <c r="DA89" i="3"/>
  <c r="DA95" i="3"/>
  <c r="DA94" i="3"/>
  <c r="DA92" i="3"/>
  <c r="DA96" i="3"/>
  <c r="DA93" i="3"/>
  <c r="BG90" i="3"/>
  <c r="BG87" i="3"/>
  <c r="BG93" i="3"/>
  <c r="BG89" i="3"/>
  <c r="BG92" i="3"/>
  <c r="BG91" i="3"/>
  <c r="BG96" i="3"/>
  <c r="BG95" i="3"/>
  <c r="BG94" i="3"/>
  <c r="AJ89" i="3"/>
  <c r="AJ87" i="3"/>
  <c r="AJ93" i="3"/>
  <c r="AJ92" i="3"/>
  <c r="AJ91" i="3"/>
  <c r="AJ90" i="3"/>
  <c r="AJ96" i="3"/>
  <c r="AJ95" i="3"/>
  <c r="AJ94" i="3"/>
  <c r="FR90" i="3"/>
  <c r="FR89"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BD12" i="3"/>
  <c r="BD12" i="16" s="1"/>
  <c r="CA78" i="3"/>
  <c r="BZ25" i="3"/>
  <c r="BZ136" i="3"/>
  <c r="BZ58" i="3"/>
  <c r="BD49" i="3"/>
  <c r="CA25" i="3"/>
  <c r="CA23" i="3"/>
  <c r="FN130" i="3"/>
  <c r="CA26" i="3"/>
  <c r="EP130" i="3"/>
  <c r="FO58" i="3"/>
  <c r="BZ56" i="3"/>
  <c r="BZ134" i="3"/>
  <c r="BZ57" i="3"/>
  <c r="BZ60" i="3"/>
  <c r="BZ133" i="3"/>
  <c r="BZ132" i="3"/>
  <c r="BZ135" i="3"/>
  <c r="FO133" i="3"/>
  <c r="FO135" i="3"/>
  <c r="AH130" i="3"/>
  <c r="FO136" i="3"/>
  <c r="FO56" i="3"/>
  <c r="FO57" i="3"/>
  <c r="BE142" i="3"/>
  <c r="BE79" i="3" s="1"/>
  <c r="BE127" i="3"/>
  <c r="FO60" i="3"/>
  <c r="FO59" i="3"/>
  <c r="BD57" i="3"/>
  <c r="BD134" i="3"/>
  <c r="BD136" i="3"/>
  <c r="BD135" i="3"/>
  <c r="BD59" i="3"/>
  <c r="BD132" i="3"/>
  <c r="BD60" i="3"/>
  <c r="BD58" i="3"/>
  <c r="CY115" i="3"/>
  <c r="CY50" i="3" s="1"/>
  <c r="CW130" i="3"/>
  <c r="CW64" i="3" s="1"/>
  <c r="BD51" i="3"/>
  <c r="CY112" i="3"/>
  <c r="CY12" i="3" s="1"/>
  <c r="CX127" i="3"/>
  <c r="BB130" i="3"/>
  <c r="ER115" i="3"/>
  <c r="ER50" i="3" s="1"/>
  <c r="BY130" i="3"/>
  <c r="BY64" i="3" s="1"/>
  <c r="DU25" i="3"/>
  <c r="BZ23" i="3"/>
  <c r="BZ26" i="3"/>
  <c r="ER137" i="3"/>
  <c r="ER55" i="3" s="1"/>
  <c r="ER56" i="3" s="1"/>
  <c r="ER127" i="3"/>
  <c r="DU24" i="3"/>
  <c r="CY127" i="3"/>
  <c r="FP127" i="3"/>
  <c r="CY137" i="3"/>
  <c r="CY55" i="3" s="1"/>
  <c r="CY60" i="3" s="1"/>
  <c r="BD53" i="3"/>
  <c r="BD50" i="3"/>
  <c r="BD26" i="3"/>
  <c r="BD54" i="3"/>
  <c r="CA54" i="3"/>
  <c r="BD24" i="3"/>
  <c r="FO132" i="3"/>
  <c r="BD23" i="3"/>
  <c r="BD78" i="3"/>
  <c r="CB125" i="3"/>
  <c r="DV69" i="3"/>
  <c r="DV66" i="3"/>
  <c r="DU134" i="3"/>
  <c r="BE112" i="3"/>
  <c r="BE12" i="3" s="1"/>
  <c r="BE12" i="16" s="1"/>
  <c r="ER112" i="3"/>
  <c r="ER12" i="3" s="1"/>
  <c r="CX112" i="3"/>
  <c r="CX12" i="3" s="1"/>
  <c r="ER142" i="3"/>
  <c r="ER78" i="3" s="1"/>
  <c r="CX137" i="3"/>
  <c r="CX55" i="3" s="1"/>
  <c r="CX58" i="3" s="1"/>
  <c r="FP115" i="3"/>
  <c r="FP53" i="3" s="1"/>
  <c r="ER25" i="3"/>
  <c r="BE137" i="3"/>
  <c r="BE55" i="3" s="1"/>
  <c r="BE59" i="3" s="1"/>
  <c r="FP23" i="3"/>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DT63" i="3" s="1"/>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ER53" i="3" l="1"/>
  <c r="CB122" i="3"/>
  <c r="CB24" i="3" s="1"/>
  <c r="DW122" i="3"/>
  <c r="ET122" i="3"/>
  <c r="AI122" i="3"/>
  <c r="AI25" i="3" s="1"/>
  <c r="ES122" i="3"/>
  <c r="ES24" i="3" s="1"/>
  <c r="CZ122" i="3"/>
  <c r="CZ25" i="3" s="1"/>
  <c r="FQ122" i="3"/>
  <c r="FQ23" i="3" s="1"/>
  <c r="DV122" i="3"/>
  <c r="DV24" i="3" s="1"/>
  <c r="CC122" i="3"/>
  <c r="CC26" i="3" s="1"/>
  <c r="AK122" i="3"/>
  <c r="AK25" i="3" s="1"/>
  <c r="AH61" i="3"/>
  <c r="AH62" i="3"/>
  <c r="AH63" i="3"/>
  <c r="AH64" i="3"/>
  <c r="EP64" i="3"/>
  <c r="EP61" i="3"/>
  <c r="EP62" i="3"/>
  <c r="EP63" i="3"/>
  <c r="FN61" i="3"/>
  <c r="FN62" i="3"/>
  <c r="FN63" i="3"/>
  <c r="FN64" i="3"/>
  <c r="CW63" i="3"/>
  <c r="CW61" i="3"/>
  <c r="CW62" i="3"/>
  <c r="DT61" i="3"/>
  <c r="DT62" i="3"/>
  <c r="DT64" i="3"/>
  <c r="DX88" i="3"/>
  <c r="FS88" i="3"/>
  <c r="EU88" i="3"/>
  <c r="BC62" i="3"/>
  <c r="BC64" i="3"/>
  <c r="BC63" i="3"/>
  <c r="BB64" i="3"/>
  <c r="BB63" i="3"/>
  <c r="BB62" i="3"/>
  <c r="BY63" i="3"/>
  <c r="BY62" i="3"/>
  <c r="AI142" i="3"/>
  <c r="AI79" i="3" s="1"/>
  <c r="AI127" i="3"/>
  <c r="AI37" i="3" s="1"/>
  <c r="BC61" i="3"/>
  <c r="BY61" i="3"/>
  <c r="BB61" i="3"/>
  <c r="CD88" i="3"/>
  <c r="BH88" i="3"/>
  <c r="CX132" i="3"/>
  <c r="AI115" i="3"/>
  <c r="AI51" i="3" s="1"/>
  <c r="AI112" i="3"/>
  <c r="AI17" i="3" s="1"/>
  <c r="AI137" i="3"/>
  <c r="AI55" i="3" s="1"/>
  <c r="AI56" i="3" s="1"/>
  <c r="CX56" i="3"/>
  <c r="AK115" i="3"/>
  <c r="AK53" i="3" s="1"/>
  <c r="AK142" i="3"/>
  <c r="AK78" i="3" s="1"/>
  <c r="CY58" i="3"/>
  <c r="ER17" i="3"/>
  <c r="AK112" i="3"/>
  <c r="AK12" i="3" s="1"/>
  <c r="AK127" i="3"/>
  <c r="AK37" i="3" s="1"/>
  <c r="AK137" i="3"/>
  <c r="AK55" i="3" s="1"/>
  <c r="AK59"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92" i="3"/>
  <c r="FS91" i="3"/>
  <c r="FS96" i="3"/>
  <c r="FS93" i="3"/>
  <c r="FS94" i="3"/>
  <c r="FS95" i="3"/>
  <c r="BH89" i="3"/>
  <c r="BH87" i="3"/>
  <c r="BH90" i="3"/>
  <c r="BH93" i="3"/>
  <c r="BH92" i="3"/>
  <c r="BH91" i="3"/>
  <c r="BH96" i="3"/>
  <c r="BH95" i="3"/>
  <c r="BH94" i="3"/>
  <c r="EU87" i="3"/>
  <c r="EU90" i="3"/>
  <c r="EU89" i="3"/>
  <c r="EU92" i="3"/>
  <c r="EU91" i="3"/>
  <c r="EU96" i="3"/>
  <c r="EU93" i="3"/>
  <c r="EU95" i="3"/>
  <c r="EU94" i="3"/>
  <c r="DX87" i="3"/>
  <c r="DX90" i="3"/>
  <c r="DX89" i="3"/>
  <c r="DX93" i="3"/>
  <c r="DX92" i="3"/>
  <c r="DX91" i="3"/>
  <c r="DX94" i="3"/>
  <c r="DX96" i="3"/>
  <c r="DX95" i="3"/>
  <c r="CD89" i="3"/>
  <c r="CD87" i="3"/>
  <c r="CD90" i="3"/>
  <c r="CD92" i="3"/>
  <c r="CD91" i="3"/>
  <c r="CD96" i="3"/>
  <c r="CD95" i="3"/>
  <c r="CD94" i="3"/>
  <c r="CD93" i="3"/>
  <c r="BE23" i="3"/>
  <c r="FP50" i="3"/>
  <c r="FP54" i="3"/>
  <c r="FP25"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BE25" i="3"/>
  <c r="ER136" i="3"/>
  <c r="ER135" i="3"/>
  <c r="ER59" i="3"/>
  <c r="ER57" i="3"/>
  <c r="ER132" i="3"/>
  <c r="ER133" i="3"/>
  <c r="ER134" i="3"/>
  <c r="CY54" i="3"/>
  <c r="CY51" i="3"/>
  <c r="BZ130" i="3"/>
  <c r="BZ64" i="3" s="1"/>
  <c r="CY136" i="3"/>
  <c r="CY134" i="3"/>
  <c r="CY132" i="3"/>
  <c r="CY133" i="3"/>
  <c r="CY56" i="3"/>
  <c r="CY59" i="3"/>
  <c r="BE52" i="3"/>
  <c r="CY135" i="3"/>
  <c r="CY57" i="3"/>
  <c r="BE78" i="3"/>
  <c r="CZ142" i="3"/>
  <c r="CZ79" i="3" s="1"/>
  <c r="CY17" i="3"/>
  <c r="BD130" i="3"/>
  <c r="FO130" i="3"/>
  <c r="CY52" i="3"/>
  <c r="CY23" i="3"/>
  <c r="CY53" i="3"/>
  <c r="DW127" i="3"/>
  <c r="CY49" i="3"/>
  <c r="BC29" i="16"/>
  <c r="CC127" i="3"/>
  <c r="CC112" i="3"/>
  <c r="CC12" i="3" s="1"/>
  <c r="CY24" i="3"/>
  <c r="CY26" i="3"/>
  <c r="ET112" i="3"/>
  <c r="ET17" i="3" s="1"/>
  <c r="DV112" i="3"/>
  <c r="DV17" i="3" s="1"/>
  <c r="BC10" i="16"/>
  <c r="BE17" i="3"/>
  <c r="FQ137" i="3"/>
  <c r="FQ55" i="3" s="1"/>
  <c r="FQ136" i="3" s="1"/>
  <c r="FQ112" i="3"/>
  <c r="FQ17" i="3" s="1"/>
  <c r="BE54" i="3"/>
  <c r="BE50" i="3"/>
  <c r="BE49" i="3"/>
  <c r="BE53" i="3"/>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ES23" i="3"/>
  <c r="DA144" i="3"/>
  <c r="DA125" i="3"/>
  <c r="DA121" i="3"/>
  <c r="DA126" i="3"/>
  <c r="DA116" i="3"/>
  <c r="DA124" i="3"/>
  <c r="BF140" i="3"/>
  <c r="BF129" i="3"/>
  <c r="ES115" i="3"/>
  <c r="DA119" i="3"/>
  <c r="DA129" i="3"/>
  <c r="FP59" i="3"/>
  <c r="DA113" i="3"/>
  <c r="DA141" i="3"/>
  <c r="BF124" i="3"/>
  <c r="BF144" i="3"/>
  <c r="BG124" i="3"/>
  <c r="BG140" i="3"/>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DU130" i="3"/>
  <c r="DU63" i="3" s="1"/>
  <c r="FR138" i="3"/>
  <c r="FQ115" i="3"/>
  <c r="FR123" i="3"/>
  <c r="FR118" i="3"/>
  <c r="BF113" i="3"/>
  <c r="DA68" i="3"/>
  <c r="CZ137" i="3"/>
  <c r="CZ55" i="3" s="1"/>
  <c r="CZ59" i="3" s="1"/>
  <c r="CB115" i="3"/>
  <c r="CB51" i="3" s="1"/>
  <c r="FR113" i="3"/>
  <c r="DA69" i="3"/>
  <c r="BF141" i="3"/>
  <c r="BF119" i="3"/>
  <c r="CB112" i="3"/>
  <c r="CB12" i="3" s="1"/>
  <c r="FR120" i="3"/>
  <c r="DA70" i="3"/>
  <c r="BF116" i="3"/>
  <c r="BF131" i="3"/>
  <c r="FR140" i="3"/>
  <c r="BF114" i="3"/>
  <c r="BF120" i="3"/>
  <c r="BF123" i="3"/>
  <c r="FR139" i="3"/>
  <c r="FR117" i="3"/>
  <c r="DA67" i="3"/>
  <c r="BF121" i="3"/>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K79" i="3" l="1"/>
  <c r="AI49" i="3"/>
  <c r="AI54" i="3"/>
  <c r="AI52" i="3"/>
  <c r="AI50" i="3"/>
  <c r="AI53" i="3"/>
  <c r="DA122" i="3"/>
  <c r="DA23" i="3" s="1"/>
  <c r="FR122" i="3"/>
  <c r="AK54" i="3"/>
  <c r="BG122" i="3"/>
  <c r="BG24" i="3" s="1"/>
  <c r="AK49" i="3"/>
  <c r="AK52" i="3"/>
  <c r="AJ122" i="3"/>
  <c r="BF122" i="3"/>
  <c r="BF24" i="3" s="1"/>
  <c r="BC22" i="16" s="1"/>
  <c r="AK50" i="3"/>
  <c r="AK51" i="3"/>
  <c r="AI78" i="3"/>
  <c r="ES25" i="3"/>
  <c r="AK36" i="3"/>
  <c r="ET12" i="3"/>
  <c r="AK17" i="3"/>
  <c r="AI36" i="3"/>
  <c r="AI12" i="3"/>
  <c r="AI24" i="3"/>
  <c r="AI26" i="3"/>
  <c r="AI23" i="3"/>
  <c r="FO62" i="3"/>
  <c r="FO63" i="3"/>
  <c r="FO64" i="3"/>
  <c r="FO61" i="3"/>
  <c r="EQ61" i="3"/>
  <c r="EQ62" i="3"/>
  <c r="EQ63" i="3"/>
  <c r="EQ64" i="3"/>
  <c r="DU61" i="3"/>
  <c r="DU62" i="3"/>
  <c r="DU64" i="3"/>
  <c r="FT88" i="3"/>
  <c r="DC88" i="3"/>
  <c r="EV88" i="3"/>
  <c r="DB88" i="3"/>
  <c r="DY88" i="3"/>
  <c r="DZ88" i="3"/>
  <c r="BD63" i="3"/>
  <c r="BD62" i="3"/>
  <c r="BD64" i="3"/>
  <c r="CA63" i="3"/>
  <c r="CA62" i="3"/>
  <c r="BZ63" i="3"/>
  <c r="BZ62" i="3"/>
  <c r="CA61" i="3"/>
  <c r="BZ61" i="3"/>
  <c r="BD61" i="3"/>
  <c r="CE88" i="3"/>
  <c r="AK133" i="3"/>
  <c r="AK135" i="3"/>
  <c r="AK132" i="3"/>
  <c r="AK134" i="3"/>
  <c r="AK58" i="3"/>
  <c r="AK60" i="3"/>
  <c r="AK57" i="3"/>
  <c r="AK136" i="3"/>
  <c r="FQ12" i="3"/>
  <c r="FQ25" i="3"/>
  <c r="AK56" i="3"/>
  <c r="AK26" i="3"/>
  <c r="AK23" i="3"/>
  <c r="AK24"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92" i="3"/>
  <c r="FT94" i="3"/>
  <c r="FT93" i="3"/>
  <c r="FT91" i="3"/>
  <c r="FT96" i="3"/>
  <c r="FT95" i="3"/>
  <c r="DC90" i="3"/>
  <c r="DC87" i="3"/>
  <c r="DC93" i="3"/>
  <c r="DC92" i="3"/>
  <c r="DC91" i="3"/>
  <c r="DC89" i="3"/>
  <c r="DC96" i="3"/>
  <c r="DC95" i="3"/>
  <c r="DC94" i="3"/>
  <c r="DZ89" i="3"/>
  <c r="DZ87" i="3"/>
  <c r="DZ92" i="3"/>
  <c r="DZ91" i="3"/>
  <c r="DZ90" i="3"/>
  <c r="DZ96" i="3"/>
  <c r="DZ95" i="3"/>
  <c r="DZ93" i="3"/>
  <c r="DZ94" i="3"/>
  <c r="EV87" i="3"/>
  <c r="EV90" i="3"/>
  <c r="EV89" i="3"/>
  <c r="EV92" i="3"/>
  <c r="EV91" i="3"/>
  <c r="EV94" i="3"/>
  <c r="EV93" i="3"/>
  <c r="EV96" i="3"/>
  <c r="EV95" i="3"/>
  <c r="CE90" i="3"/>
  <c r="CE87" i="3"/>
  <c r="CE93" i="3"/>
  <c r="CE92" i="3"/>
  <c r="CE89" i="3"/>
  <c r="CE91" i="3"/>
  <c r="CE96" i="3"/>
  <c r="CE95" i="3"/>
  <c r="CE94" i="3"/>
  <c r="DB89" i="3"/>
  <c r="DB87" i="3"/>
  <c r="DB92" i="3"/>
  <c r="DB90" i="3"/>
  <c r="DB91" i="3"/>
  <c r="DB96" i="3"/>
  <c r="DB95" i="3"/>
  <c r="DB94" i="3"/>
  <c r="DB93"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DV37" i="3"/>
  <c r="DV36" i="3"/>
  <c r="CC37" i="3"/>
  <c r="CC36" i="3"/>
  <c r="CZ36" i="3"/>
  <c r="CZ37" i="3"/>
  <c r="DW37" i="3"/>
  <c r="DW36" i="3"/>
  <c r="CB37" i="3"/>
  <c r="CB36" i="3"/>
  <c r="CY9" i="16"/>
  <c r="CC17" i="3"/>
  <c r="CC133" i="3"/>
  <c r="CC132" i="3"/>
  <c r="CC135" i="3"/>
  <c r="CB23" i="3"/>
  <c r="CC60" i="3"/>
  <c r="CB25" i="3"/>
  <c r="DV23" i="3"/>
  <c r="CC59" i="3"/>
  <c r="CC56" i="3"/>
  <c r="DV26" i="3"/>
  <c r="CC57" i="3"/>
  <c r="CC134" i="3"/>
  <c r="CC136" i="3"/>
  <c r="CB26" i="3"/>
  <c r="AI58" i="3"/>
  <c r="AI134" i="3"/>
  <c r="CZ78" i="3"/>
  <c r="ER130" i="3"/>
  <c r="AI136" i="3"/>
  <c r="AI60" i="3"/>
  <c r="AI135" i="3"/>
  <c r="AI57" i="3"/>
  <c r="CZ53" i="3"/>
  <c r="AI59" i="3"/>
  <c r="AI132" i="3"/>
  <c r="AI133" i="3"/>
  <c r="CY130" i="3"/>
  <c r="CY64" i="3" s="1"/>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4" i="3" s="1"/>
  <c r="BE130" i="3"/>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BF142" i="3"/>
  <c r="BF78" i="3" s="1"/>
  <c r="BC72" i="16" s="1"/>
  <c r="FR112" i="3"/>
  <c r="FR17" i="3" s="1"/>
  <c r="BF115" i="3"/>
  <c r="BF53" i="3" s="1"/>
  <c r="BC47" i="16" s="1"/>
  <c r="BG142" i="3"/>
  <c r="BG79" i="3" s="1"/>
  <c r="DV136" i="3"/>
  <c r="BF112" i="3"/>
  <c r="BF17" i="3" s="1"/>
  <c r="BC16" i="16" s="1"/>
  <c r="CZ24" i="3"/>
  <c r="DX113" i="3"/>
  <c r="DA127" i="3"/>
  <c r="FP130" i="3"/>
  <c r="DV78" i="3"/>
  <c r="BG137" i="3"/>
  <c r="BG55" i="3" s="1"/>
  <c r="BG132" i="3" s="1"/>
  <c r="FR137" i="3"/>
  <c r="FR55" i="3" s="1"/>
  <c r="FR133" i="3" s="1"/>
  <c r="DV57" i="3"/>
  <c r="DV135" i="3"/>
  <c r="DV132" i="3"/>
  <c r="DA115" i="3"/>
  <c r="DA49" i="3" s="1"/>
  <c r="DA137" i="3"/>
  <c r="DA55" i="3" s="1"/>
  <c r="DA59" i="3" s="1"/>
  <c r="CZ134" i="3"/>
  <c r="FR26" i="3"/>
  <c r="BH124" i="3"/>
  <c r="DW78" i="3"/>
  <c r="DX124" i="3"/>
  <c r="FR115" i="3"/>
  <c r="FR53" i="3" s="1"/>
  <c r="CD66" i="3"/>
  <c r="DX140" i="3"/>
  <c r="CB50" i="3"/>
  <c r="DV134" i="3"/>
  <c r="CZ57" i="3"/>
  <c r="DX119" i="3"/>
  <c r="DX120" i="3"/>
  <c r="CD144" i="3"/>
  <c r="CD142" i="3" s="1"/>
  <c r="DV56" i="3"/>
  <c r="CZ56" i="3"/>
  <c r="CZ135" i="3"/>
  <c r="DX138" i="3"/>
  <c r="DV59" i="3"/>
  <c r="CZ58" i="3"/>
  <c r="CZ133" i="3"/>
  <c r="DX125" i="3"/>
  <c r="DV60" i="3"/>
  <c r="CZ136" i="3"/>
  <c r="ET79" i="3"/>
  <c r="ET78" i="3"/>
  <c r="ET26" i="3"/>
  <c r="ET23" i="3"/>
  <c r="ET25" i="3"/>
  <c r="ET24" i="3"/>
  <c r="FQ79" i="3"/>
  <c r="FQ78" i="3"/>
  <c r="ES12" i="3"/>
  <c r="ES17" i="3"/>
  <c r="FQ49" i="3"/>
  <c r="FQ53" i="3"/>
  <c r="FQ50" i="3"/>
  <c r="FQ52" i="3"/>
  <c r="FQ54" i="3"/>
  <c r="FQ51" i="3"/>
  <c r="ET49" i="3"/>
  <c r="ET52" i="3"/>
  <c r="ET51" i="3"/>
  <c r="ET54" i="3"/>
  <c r="ET53" i="3"/>
  <c r="ET50" i="3"/>
  <c r="ES52" i="3"/>
  <c r="ES49" i="3"/>
  <c r="ES53" i="3"/>
  <c r="ES54" i="3"/>
  <c r="ES51" i="3"/>
  <c r="ES50" i="3"/>
  <c r="DV58"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FR79" i="3" l="1"/>
  <c r="FR12" i="3"/>
  <c r="FS122" i="3"/>
  <c r="CD122" i="3"/>
  <c r="CD24" i="3" s="1"/>
  <c r="DX122" i="3"/>
  <c r="DX26" i="3" s="1"/>
  <c r="EU122" i="3"/>
  <c r="BH122" i="3"/>
  <c r="BH23" i="3" s="1"/>
  <c r="ER61" i="3"/>
  <c r="ER62" i="3"/>
  <c r="ER63" i="3"/>
  <c r="ER64" i="3"/>
  <c r="FP61" i="3"/>
  <c r="FP62" i="3"/>
  <c r="FP63" i="3"/>
  <c r="FP64" i="3"/>
  <c r="CX61" i="3"/>
  <c r="CX62" i="3"/>
  <c r="CX63" i="3"/>
  <c r="CY61" i="3"/>
  <c r="CY62" i="3"/>
  <c r="CY63" i="3"/>
  <c r="DD88" i="3"/>
  <c r="FU88" i="3"/>
  <c r="EA88" i="3"/>
  <c r="EW88" i="3"/>
  <c r="BE64" i="3"/>
  <c r="BE63" i="3"/>
  <c r="BE62" i="3"/>
  <c r="BE61" i="3"/>
  <c r="BI88" i="3"/>
  <c r="AL82" i="16" s="1"/>
  <c r="CF88" i="3"/>
  <c r="AK130"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7" i="3"/>
  <c r="EA93" i="3"/>
  <c r="EA92" i="3"/>
  <c r="EA91" i="3"/>
  <c r="EA89" i="3"/>
  <c r="EA96" i="3"/>
  <c r="EA95" i="3"/>
  <c r="EA94" i="3"/>
  <c r="BI90" i="3"/>
  <c r="BG84" i="16" s="1"/>
  <c r="BI89" i="3"/>
  <c r="BG83" i="16" s="1"/>
  <c r="BI87" i="3"/>
  <c r="BG81" i="16" s="1"/>
  <c r="BI93" i="3"/>
  <c r="BG87" i="16" s="1"/>
  <c r="BI92" i="3"/>
  <c r="BG86" i="16" s="1"/>
  <c r="BI91" i="3"/>
  <c r="BG85" i="16" s="1"/>
  <c r="BI94" i="3"/>
  <c r="BG88" i="16" s="1"/>
  <c r="BI96" i="3"/>
  <c r="BG90" i="16" s="1"/>
  <c r="BI95" i="3"/>
  <c r="BG89" i="16" s="1"/>
  <c r="DD89" i="3"/>
  <c r="DD87" i="3"/>
  <c r="DD93" i="3"/>
  <c r="DD90" i="3"/>
  <c r="DD92" i="3"/>
  <c r="DD91" i="3"/>
  <c r="DD96" i="3"/>
  <c r="DD95" i="3"/>
  <c r="DD94" i="3"/>
  <c r="FU91" i="3"/>
  <c r="FU87" i="3"/>
  <c r="FU90" i="3"/>
  <c r="FU89" i="3"/>
  <c r="FU92" i="3"/>
  <c r="FU95" i="3"/>
  <c r="FU94" i="3"/>
  <c r="FU93" i="3"/>
  <c r="FU96" i="3"/>
  <c r="EW91" i="3"/>
  <c r="EW90" i="3"/>
  <c r="EW87" i="3"/>
  <c r="EW89" i="3"/>
  <c r="EW92" i="3"/>
  <c r="EW95" i="3"/>
  <c r="EW94" i="3"/>
  <c r="EW93" i="3"/>
  <c r="EW96" i="3"/>
  <c r="CF89"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CC130" i="3"/>
  <c r="CC64" i="3" s="1"/>
  <c r="BF60" i="3"/>
  <c r="BC54" i="16" s="1"/>
  <c r="BF58" i="3"/>
  <c r="BC52" i="16" s="1"/>
  <c r="DA17" i="3"/>
  <c r="BF26" i="3"/>
  <c r="BC24" i="16" s="1"/>
  <c r="BF23" i="3"/>
  <c r="BC21" i="16" s="1"/>
  <c r="BF25" i="3"/>
  <c r="BC23" i="16" s="1"/>
  <c r="BG51" i="3"/>
  <c r="BG12" i="3"/>
  <c r="BG12" i="16" s="1"/>
  <c r="BG78" i="3"/>
  <c r="ES130" i="3"/>
  <c r="BF57" i="3"/>
  <c r="BC51" i="16" s="1"/>
  <c r="BF136" i="3"/>
  <c r="BF132" i="3"/>
  <c r="BF56" i="3"/>
  <c r="BC50" i="16" s="1"/>
  <c r="BF135" i="3"/>
  <c r="BF134" i="3"/>
  <c r="BF133" i="3"/>
  <c r="BF59" i="3"/>
  <c r="BC53" i="16" s="1"/>
  <c r="BH112" i="3"/>
  <c r="BH17" i="3" s="1"/>
  <c r="DX79" i="3"/>
  <c r="CD112" i="3"/>
  <c r="CD17" i="3" s="1"/>
  <c r="BG53" i="3"/>
  <c r="BG49" i="3"/>
  <c r="BF52" i="3"/>
  <c r="BC46" i="16" s="1"/>
  <c r="BG54" i="3"/>
  <c r="CD127" i="3"/>
  <c r="BG50" i="3"/>
  <c r="FQ130" i="3"/>
  <c r="CB130" i="3"/>
  <c r="CB64" i="3" s="1"/>
  <c r="DV130" i="3"/>
  <c r="DV63" i="3" s="1"/>
  <c r="FS127" i="3"/>
  <c r="BG134" i="3"/>
  <c r="DA25" i="3"/>
  <c r="CE119" i="3"/>
  <c r="DA24" i="3"/>
  <c r="DA26" i="3"/>
  <c r="DY69" i="3"/>
  <c r="DA52" i="3"/>
  <c r="DA54" i="3"/>
  <c r="DA79" i="3"/>
  <c r="BF12" i="3"/>
  <c r="BF12" i="16" s="1"/>
  <c r="BF79" i="3"/>
  <c r="BC73" i="16"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4"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DW63" i="3" s="1"/>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DC122" i="3" l="1"/>
  <c r="DC23" i="3" s="1"/>
  <c r="DB122" i="3"/>
  <c r="DB25" i="3" s="1"/>
  <c r="CE122" i="3"/>
  <c r="CE25" i="3" s="1"/>
  <c r="DZ122" i="3"/>
  <c r="DZ24" i="3" s="1"/>
  <c r="DY122" i="3"/>
  <c r="DY24" i="3" s="1"/>
  <c r="FT122" i="3"/>
  <c r="EV122" i="3"/>
  <c r="AI63" i="3"/>
  <c r="AI64" i="3"/>
  <c r="AI61" i="3"/>
  <c r="AI62" i="3"/>
  <c r="ET64" i="3"/>
  <c r="ET61" i="3"/>
  <c r="ET62" i="3"/>
  <c r="ET63" i="3"/>
  <c r="FQ62" i="3"/>
  <c r="FQ63" i="3"/>
  <c r="FQ61" i="3"/>
  <c r="FQ64" i="3"/>
  <c r="AK61" i="3"/>
  <c r="AK62" i="3"/>
  <c r="AK63" i="3"/>
  <c r="AK64" i="3"/>
  <c r="ES62" i="3"/>
  <c r="ES61" i="3"/>
  <c r="ES64" i="3"/>
  <c r="ES63" i="3"/>
  <c r="DW61" i="3"/>
  <c r="DW62" i="3"/>
  <c r="DW64" i="3"/>
  <c r="DV61" i="3"/>
  <c r="DV62" i="3"/>
  <c r="DV64" i="3"/>
  <c r="CZ63" i="3"/>
  <c r="CZ61" i="3"/>
  <c r="CZ62" i="3"/>
  <c r="FV88" i="3"/>
  <c r="EX88" i="3"/>
  <c r="CB63" i="3"/>
  <c r="CB62" i="3"/>
  <c r="CC63" i="3"/>
  <c r="CC62" i="3"/>
  <c r="CB61" i="3"/>
  <c r="CC61" i="3"/>
  <c r="CG88" i="3"/>
  <c r="CD12"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EX89" i="3"/>
  <c r="EX87" i="3"/>
  <c r="EX92" i="3"/>
  <c r="EX91" i="3"/>
  <c r="EX90" i="3"/>
  <c r="EX96" i="3"/>
  <c r="EX95" i="3"/>
  <c r="EX94" i="3"/>
  <c r="EX93" i="3"/>
  <c r="CG90" i="3"/>
  <c r="CG89" i="3"/>
  <c r="CG87" i="3"/>
  <c r="CG92" i="3"/>
  <c r="CG91" i="3"/>
  <c r="CG94" i="3"/>
  <c r="CG96" i="3"/>
  <c r="CG93" i="3"/>
  <c r="CG95" i="3"/>
  <c r="EU36" i="3"/>
  <c r="EU37" i="3"/>
  <c r="FS36" i="3"/>
  <c r="FS37" i="3"/>
  <c r="DX17" i="3"/>
  <c r="AJ130" i="3"/>
  <c r="BH37" i="3"/>
  <c r="BH36" i="3"/>
  <c r="CD37" i="3"/>
  <c r="CD36" i="3"/>
  <c r="DX37" i="3"/>
  <c r="DX36" i="3"/>
  <c r="BF130" i="3"/>
  <c r="BH12" i="3"/>
  <c r="BH12" i="16" s="1"/>
  <c r="BH134" i="3"/>
  <c r="DX135" i="3"/>
  <c r="DX51" i="3"/>
  <c r="DX23" i="3"/>
  <c r="DX53" i="3"/>
  <c r="CD25" i="3"/>
  <c r="DY112" i="3"/>
  <c r="DY17" i="3" s="1"/>
  <c r="DX24" i="3"/>
  <c r="DX25" i="3"/>
  <c r="DC112" i="3"/>
  <c r="DC12" i="3" s="1"/>
  <c r="DZ112" i="3"/>
  <c r="DZ17" i="3" s="1"/>
  <c r="DX49" i="3"/>
  <c r="DX54" i="3"/>
  <c r="DX52" i="3"/>
  <c r="CD26" i="3"/>
  <c r="CD23" i="3"/>
  <c r="DB112" i="3"/>
  <c r="DB17" i="3" s="1"/>
  <c r="BG10" i="16"/>
  <c r="DC142" i="3"/>
  <c r="DC79" i="3" s="1"/>
  <c r="DC115" i="3"/>
  <c r="DC52" i="3" s="1"/>
  <c r="CE127" i="3"/>
  <c r="DC127" i="3"/>
  <c r="DY127" i="3"/>
  <c r="BG130" i="3"/>
  <c r="FR130" i="3"/>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Y142" i="3"/>
  <c r="DY79" i="3" s="1"/>
  <c r="BG15" i="16"/>
  <c r="CD58" i="3"/>
  <c r="DB115" i="3"/>
  <c r="DB54" i="3" s="1"/>
  <c r="BH25" i="3"/>
  <c r="BH24" i="3"/>
  <c r="BH26" i="3"/>
  <c r="CE142" i="3"/>
  <c r="CE78" i="3" s="1"/>
  <c r="CD134" i="3"/>
  <c r="CD57" i="3"/>
  <c r="DZ115" i="3"/>
  <c r="DZ49" i="3" s="1"/>
  <c r="DY137" i="3"/>
  <c r="DY55" i="3" s="1"/>
  <c r="DY59" i="3" s="1"/>
  <c r="CE137" i="3"/>
  <c r="CE55" i="3" s="1"/>
  <c r="CE132" i="3" s="1"/>
  <c r="DB127" i="3"/>
  <c r="CD136" i="3"/>
  <c r="BG29" i="16"/>
  <c r="FS59" i="3"/>
  <c r="DA130" i="3"/>
  <c r="DA64" i="3" s="1"/>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EA131" i="3"/>
  <c r="EA126" i="3"/>
  <c r="EA128" i="3"/>
  <c r="EW125" i="3"/>
  <c r="EW117" i="3"/>
  <c r="EA139" i="3"/>
  <c r="EA124" i="3"/>
  <c r="FU119" i="3"/>
  <c r="FU69" i="3"/>
  <c r="FU143" i="3"/>
  <c r="FU142" i="3" s="1"/>
  <c r="CF113" i="3"/>
  <c r="CF67" i="3"/>
  <c r="BI116" i="3"/>
  <c r="BI66" i="3"/>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EW122" i="3" l="1"/>
  <c r="BI122" i="3"/>
  <c r="CF122" i="3"/>
  <c r="CF25" i="3" s="1"/>
  <c r="EA122" i="3"/>
  <c r="FU122" i="3"/>
  <c r="DD122" i="3"/>
  <c r="FR62" i="3"/>
  <c r="FR63" i="3"/>
  <c r="FR64" i="3"/>
  <c r="FR61" i="3"/>
  <c r="AJ61" i="3"/>
  <c r="AJ62" i="3"/>
  <c r="AJ63" i="3"/>
  <c r="AJ64" i="3"/>
  <c r="DA61" i="3"/>
  <c r="DA62" i="3"/>
  <c r="DA63" i="3"/>
  <c r="EC88" i="3"/>
  <c r="FW88" i="3"/>
  <c r="EY88" i="3"/>
  <c r="DE88" i="3"/>
  <c r="EB88" i="3"/>
  <c r="BF64" i="3"/>
  <c r="BF63" i="3"/>
  <c r="BF62" i="3"/>
  <c r="BG64" i="3"/>
  <c r="BG63" i="3"/>
  <c r="BG62" i="3"/>
  <c r="BF61" i="3"/>
  <c r="BG61" i="3"/>
  <c r="DB136" i="3"/>
  <c r="DC78" i="3"/>
  <c r="DY12"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7" i="3"/>
  <c r="FW92" i="3"/>
  <c r="FW91" i="3"/>
  <c r="FW89" i="3"/>
  <c r="FW96" i="3"/>
  <c r="FW95" i="3"/>
  <c r="FW94" i="3"/>
  <c r="FW93" i="3"/>
  <c r="EY90" i="3"/>
  <c r="EY87" i="3"/>
  <c r="EY92" i="3"/>
  <c r="EY91" i="3"/>
  <c r="EY89" i="3"/>
  <c r="EY96" i="3"/>
  <c r="EY95" i="3"/>
  <c r="EY94" i="3"/>
  <c r="EY93" i="3"/>
  <c r="DE90" i="3"/>
  <c r="DE89" i="3"/>
  <c r="DE87" i="3"/>
  <c r="DE92" i="3"/>
  <c r="DE91" i="3"/>
  <c r="DE94" i="3"/>
  <c r="DE93" i="3"/>
  <c r="DE96" i="3"/>
  <c r="DE95" i="3"/>
  <c r="EB89" i="3"/>
  <c r="EB87" i="3"/>
  <c r="EB93" i="3"/>
  <c r="EB92" i="3"/>
  <c r="EB90" i="3"/>
  <c r="EB91" i="3"/>
  <c r="EB96" i="3"/>
  <c r="EB95" i="3"/>
  <c r="EB94" i="3"/>
  <c r="EC90" i="3"/>
  <c r="EC89" i="3"/>
  <c r="EC87" i="3"/>
  <c r="EC92" i="3"/>
  <c r="EC91" i="3"/>
  <c r="EC94" i="3"/>
  <c r="EC93" i="3"/>
  <c r="EC96" i="3"/>
  <c r="EC95" i="3"/>
  <c r="DZ133" i="3"/>
  <c r="EV17" i="3"/>
  <c r="DB52" i="3"/>
  <c r="CE52" i="3"/>
  <c r="CE53" i="3"/>
  <c r="CE54" i="3"/>
  <c r="DB50" i="3"/>
  <c r="CE49" i="3"/>
  <c r="DB53" i="3"/>
  <c r="CE51" i="3"/>
  <c r="DB49" i="3"/>
  <c r="DB51" i="3"/>
  <c r="FT37" i="3"/>
  <c r="FT36" i="3"/>
  <c r="EV37" i="3"/>
  <c r="EV36" i="3"/>
  <c r="DC37" i="3"/>
  <c r="DC36" i="3"/>
  <c r="CE37" i="3"/>
  <c r="CE36" i="3"/>
  <c r="DZ37" i="3"/>
  <c r="DZ36" i="3"/>
  <c r="DY37" i="3"/>
  <c r="DY36" i="3"/>
  <c r="DB37" i="3"/>
  <c r="DB36"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3" i="3" s="1"/>
  <c r="CG70" i="3"/>
  <c r="CG67" i="3"/>
  <c r="CG66" i="3"/>
  <c r="CG139" i="3"/>
  <c r="CG124" i="3"/>
  <c r="CE59" i="3"/>
  <c r="EA137" i="3"/>
  <c r="EA55" i="3" s="1"/>
  <c r="EA132" i="3" s="1"/>
  <c r="CE133" i="3"/>
  <c r="DD112" i="3"/>
  <c r="DD17" i="3" s="1"/>
  <c r="CF142" i="3"/>
  <c r="CF79" i="3" s="1"/>
  <c r="DD26" i="3"/>
  <c r="DC60" i="3"/>
  <c r="DC58" i="3"/>
  <c r="DY54" i="3"/>
  <c r="DY51" i="3"/>
  <c r="DY49" i="3"/>
  <c r="DY52" i="3"/>
  <c r="FU127" i="3"/>
  <c r="CD130" i="3"/>
  <c r="CD64" i="3" s="1"/>
  <c r="EW24" i="3"/>
  <c r="CG123" i="3"/>
  <c r="CE60" i="3"/>
  <c r="CE134" i="3"/>
  <c r="CG119" i="3"/>
  <c r="CG120" i="3"/>
  <c r="CE56" i="3"/>
  <c r="CE57" i="3"/>
  <c r="CE58" i="3"/>
  <c r="CE135" i="3"/>
  <c r="CE136" i="3"/>
  <c r="CG143" i="3"/>
  <c r="CG142" i="3" s="1"/>
  <c r="CG78" i="3" s="1"/>
  <c r="CG129" i="3"/>
  <c r="CG131" i="3"/>
  <c r="EA127" i="3"/>
  <c r="CG141" i="3"/>
  <c r="CG121" i="3"/>
  <c r="CG118" i="3"/>
  <c r="CG140" i="3"/>
  <c r="FU137" i="3"/>
  <c r="FU55" i="3" s="1"/>
  <c r="FU135" i="3" s="1"/>
  <c r="DD115" i="3"/>
  <c r="DD49"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CG22" i="3"/>
  <c r="CE20" i="16"/>
  <c r="B31" i="6"/>
  <c r="C31" i="6" s="1"/>
  <c r="FV101" i="16"/>
  <c r="EX101" i="16"/>
  <c r="FA6" i="3"/>
  <c r="FX6" i="3"/>
  <c r="FX110" i="3" s="1"/>
  <c r="FX9" i="3" s="1"/>
  <c r="CG122" i="3" l="1"/>
  <c r="CG26" i="3" s="1"/>
  <c r="FV122" i="3"/>
  <c r="EX122" i="3"/>
  <c r="FU12" i="3"/>
  <c r="EU62" i="3"/>
  <c r="EU63" i="3"/>
  <c r="EU64" i="3"/>
  <c r="EU61" i="3"/>
  <c r="FS62" i="3"/>
  <c r="FS63" i="3"/>
  <c r="FS64" i="3"/>
  <c r="FS61" i="3"/>
  <c r="DX62" i="3"/>
  <c r="DX64" i="3"/>
  <c r="DX61" i="3"/>
  <c r="EZ88" i="3"/>
  <c r="FX88" i="3"/>
  <c r="CD62" i="3"/>
  <c r="CD63" i="3"/>
  <c r="BH64" i="3"/>
  <c r="BH63" i="3"/>
  <c r="BH62" i="3"/>
  <c r="CD61" i="3"/>
  <c r="BH61" i="3"/>
  <c r="CF60" i="3"/>
  <c r="EW23" i="3"/>
  <c r="EW54" i="3"/>
  <c r="EZ100" i="3"/>
  <c r="EZ99" i="3"/>
  <c r="EZ98" i="3"/>
  <c r="EZ101" i="3"/>
  <c r="EZ104" i="3"/>
  <c r="EZ103" i="3"/>
  <c r="EZ102" i="3"/>
  <c r="EZ105" i="3"/>
  <c r="FX100" i="3"/>
  <c r="FX99" i="3"/>
  <c r="FX98" i="3"/>
  <c r="FX101" i="3"/>
  <c r="FX104" i="3"/>
  <c r="FX103" i="3"/>
  <c r="FX102" i="3"/>
  <c r="FX105" i="3"/>
  <c r="EZ89" i="3"/>
  <c r="EZ87" i="3"/>
  <c r="EZ92" i="3"/>
  <c r="EZ91" i="3"/>
  <c r="EZ90" i="3"/>
  <c r="EZ93" i="3"/>
  <c r="EZ96" i="3"/>
  <c r="EZ95" i="3"/>
  <c r="EZ94" i="3"/>
  <c r="FX89"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3"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Z130" i="3"/>
  <c r="DZ63"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I134" i="3"/>
  <c r="BI132" i="3"/>
  <c r="EB131" i="3"/>
  <c r="EB125" i="3"/>
  <c r="EB118" i="3"/>
  <c r="EB114" i="3"/>
  <c r="EB71" i="3"/>
  <c r="EB70" i="3"/>
  <c r="EB67" i="3"/>
  <c r="EB128" i="3"/>
  <c r="EB123" i="3"/>
  <c r="EA54" i="3"/>
  <c r="FV112" i="3"/>
  <c r="FV17" i="3" s="1"/>
  <c r="EX112" i="3"/>
  <c r="EX17" i="3" s="1"/>
  <c r="CG112" i="3"/>
  <c r="CG12" i="3" s="1"/>
  <c r="EB69" i="3"/>
  <c r="EA53" i="3"/>
  <c r="EA49" i="3"/>
  <c r="EA51" i="3"/>
  <c r="CG79" i="3"/>
  <c r="EW135" i="3"/>
  <c r="EB140" i="3"/>
  <c r="EB120" i="3"/>
  <c r="EB116" i="3"/>
  <c r="EW56" i="3"/>
  <c r="EA52" i="3"/>
  <c r="CE130" i="3"/>
  <c r="CE64"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EX78" i="3"/>
  <c r="EX79" i="3"/>
  <c r="EW12" i="3"/>
  <c r="EW17" i="3"/>
  <c r="FU23" i="3"/>
  <c r="FU24" i="3"/>
  <c r="FU26" i="3"/>
  <c r="FU25" i="3"/>
  <c r="FU54" i="3"/>
  <c r="FU50" i="3"/>
  <c r="FU52" i="3"/>
  <c r="FU49" i="3"/>
  <c r="FU51" i="3"/>
  <c r="FU53" i="3"/>
  <c r="DC130" i="3"/>
  <c r="DC64"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Y142" i="3" s="1"/>
  <c r="EA24" i="3"/>
  <c r="EA26" i="3"/>
  <c r="EA23" i="3"/>
  <c r="EA25" i="3"/>
  <c r="FW69" i="3"/>
  <c r="EY69" i="3"/>
  <c r="EY66" i="3"/>
  <c r="FW125" i="3"/>
  <c r="FW117" i="3"/>
  <c r="DE22" i="3"/>
  <c r="DC20" i="16"/>
  <c r="EY70"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FW122" i="3" l="1"/>
  <c r="EC122" i="3"/>
  <c r="EC23" i="3" s="1"/>
  <c r="EY122" i="3"/>
  <c r="EY26" i="3" s="1"/>
  <c r="DE122" i="3"/>
  <c r="DE24" i="3" s="1"/>
  <c r="EB122" i="3"/>
  <c r="EB25" i="3" s="1"/>
  <c r="FT61" i="3"/>
  <c r="FT62" i="3"/>
  <c r="FT63" i="3"/>
  <c r="FT64" i="3"/>
  <c r="EV61" i="3"/>
  <c r="EV62" i="3"/>
  <c r="EV63" i="3"/>
  <c r="EV64" i="3"/>
  <c r="DC61" i="3"/>
  <c r="DC62" i="3"/>
  <c r="DC63" i="3"/>
  <c r="DZ61" i="3"/>
  <c r="DZ62" i="3"/>
  <c r="DZ64" i="3"/>
  <c r="DB61" i="3"/>
  <c r="DB62" i="3"/>
  <c r="DB63" i="3"/>
  <c r="DY62" i="3"/>
  <c r="DY64" i="3"/>
  <c r="DY61" i="3"/>
  <c r="FY88" i="3"/>
  <c r="FA88" i="3"/>
  <c r="CE63" i="3"/>
  <c r="CE62" i="3"/>
  <c r="CE61" i="3"/>
  <c r="FY101" i="3"/>
  <c r="FY100" i="3"/>
  <c r="FY99" i="3"/>
  <c r="FY98" i="3"/>
  <c r="FY105" i="3"/>
  <c r="FY104" i="3"/>
  <c r="FY103" i="3"/>
  <c r="FY102" i="3"/>
  <c r="FA101" i="3"/>
  <c r="FA100" i="3"/>
  <c r="FA99" i="3"/>
  <c r="FA98" i="3"/>
  <c r="FA105" i="3"/>
  <c r="FA104" i="3"/>
  <c r="FA103" i="3"/>
  <c r="FA102" i="3"/>
  <c r="FY90" i="3"/>
  <c r="FY89" i="3"/>
  <c r="FY87" i="3"/>
  <c r="FY92" i="3"/>
  <c r="FY91" i="3"/>
  <c r="FY94" i="3"/>
  <c r="FY96" i="3"/>
  <c r="FY93" i="3"/>
  <c r="FY95" i="3"/>
  <c r="FA90" i="3"/>
  <c r="FA89" i="3"/>
  <c r="FA87" i="3"/>
  <c r="FA92" i="3"/>
  <c r="FA91" i="3"/>
  <c r="FA94" i="3"/>
  <c r="FA96" i="3"/>
  <c r="FA93" i="3"/>
  <c r="FA95" i="3"/>
  <c r="FV12" i="3"/>
  <c r="CF130" i="3"/>
  <c r="CF64" i="3" s="1"/>
  <c r="EX12" i="3"/>
  <c r="EX37" i="3"/>
  <c r="EX36" i="3"/>
  <c r="FV37" i="3"/>
  <c r="FV36" i="3"/>
  <c r="CG37" i="3"/>
  <c r="CG36" i="3"/>
  <c r="EX136" i="3"/>
  <c r="CG134" i="3"/>
  <c r="CG58" i="3"/>
  <c r="CG136" i="3"/>
  <c r="CG135" i="3"/>
  <c r="CG57" i="3"/>
  <c r="CG133" i="3"/>
  <c r="CG59" i="3"/>
  <c r="CG60" i="3"/>
  <c r="CG132" i="3"/>
  <c r="EB137" i="3"/>
  <c r="EB55" i="3" s="1"/>
  <c r="EB136" i="3" s="1"/>
  <c r="CG54" i="3"/>
  <c r="EB112" i="3"/>
  <c r="EB17" i="3" s="1"/>
  <c r="EA130" i="3"/>
  <c r="EA63" i="3" s="1"/>
  <c r="EX58" i="3"/>
  <c r="CG17" i="3"/>
  <c r="EC127" i="3"/>
  <c r="EC142" i="3"/>
  <c r="EC79" i="3" s="1"/>
  <c r="EB127" i="3"/>
  <c r="FV57" i="3"/>
  <c r="DD130" i="3"/>
  <c r="DD64" i="3" s="1"/>
  <c r="CG52" i="3"/>
  <c r="CG50" i="3"/>
  <c r="CG25" i="3"/>
  <c r="CG53" i="3"/>
  <c r="CG49" i="3"/>
  <c r="FU130" i="3"/>
  <c r="EC112" i="3"/>
  <c r="EC12" i="3" s="1"/>
  <c r="BI130" i="3"/>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EB115" i="3"/>
  <c r="EB49" i="3" s="1"/>
  <c r="DE142" i="3"/>
  <c r="DE78" i="3" s="1"/>
  <c r="EW130" i="3"/>
  <c r="EB142" i="3"/>
  <c r="EB78" i="3" s="1"/>
  <c r="DE112" i="3"/>
  <c r="DE17" i="3" s="1"/>
  <c r="EY137" i="3"/>
  <c r="EY55" i="3" s="1"/>
  <c r="EY133" i="3" s="1"/>
  <c r="FW78" i="3"/>
  <c r="FW79" i="3"/>
  <c r="EX25" i="3"/>
  <c r="EX24" i="3"/>
  <c r="EX26" i="3"/>
  <c r="EX23" i="3"/>
  <c r="FV23" i="3"/>
  <c r="FV25" i="3"/>
  <c r="FV24" i="3"/>
  <c r="FV26" i="3"/>
  <c r="FV52" i="3"/>
  <c r="FV51" i="3"/>
  <c r="FV50" i="3"/>
  <c r="FV53" i="3"/>
  <c r="FV49" i="3"/>
  <c r="FV54" i="3"/>
  <c r="EX52" i="3"/>
  <c r="EX50" i="3"/>
  <c r="EX54" i="3"/>
  <c r="EX53" i="3"/>
  <c r="EX49" i="3"/>
  <c r="EX51" i="3"/>
  <c r="EY78" i="3"/>
  <c r="EY79" i="3"/>
  <c r="FV78" i="3"/>
  <c r="FV79" i="3"/>
  <c r="DE127" i="3"/>
  <c r="DE115" i="3"/>
  <c r="DE54" i="3" s="1"/>
  <c r="EY127" i="3"/>
  <c r="FX118" i="3"/>
  <c r="FX71" i="3"/>
  <c r="EY115"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EY17" i="3" l="1"/>
  <c r="EZ122" i="3"/>
  <c r="FX122" i="3"/>
  <c r="FU61" i="3"/>
  <c r="FU62" i="3"/>
  <c r="FU63" i="3"/>
  <c r="FU64" i="3"/>
  <c r="EW64" i="3"/>
  <c r="EW61" i="3"/>
  <c r="EW62" i="3"/>
  <c r="EW63" i="3"/>
  <c r="DD61" i="3"/>
  <c r="DD62" i="3"/>
  <c r="DD63" i="3"/>
  <c r="EA62" i="3"/>
  <c r="EA64" i="3"/>
  <c r="EA61" i="3"/>
  <c r="CF62" i="3"/>
  <c r="CF63" i="3"/>
  <c r="BI64" i="3"/>
  <c r="AL58" i="16" s="1"/>
  <c r="BI63" i="3"/>
  <c r="AL57" i="16" s="1"/>
  <c r="BI62" i="3"/>
  <c r="AL56" i="16" s="1"/>
  <c r="CF61" i="3"/>
  <c r="BI61" i="3"/>
  <c r="AL55" i="16" s="1"/>
  <c r="EY23" i="3"/>
  <c r="EB132" i="3"/>
  <c r="EB12" i="3"/>
  <c r="EY24" i="3"/>
  <c r="EY25" i="3"/>
  <c r="EY37" i="3"/>
  <c r="EY36" i="3"/>
  <c r="FW37" i="3"/>
  <c r="FW36" i="3"/>
  <c r="DE37" i="3"/>
  <c r="DE36" i="3"/>
  <c r="EB37" i="3"/>
  <c r="EB36" i="3"/>
  <c r="EC37" i="3"/>
  <c r="EC36" i="3"/>
  <c r="EB24" i="3"/>
  <c r="EB26" i="3"/>
  <c r="EB23" i="3"/>
  <c r="DE25" i="3"/>
  <c r="EC17" i="3"/>
  <c r="EC78" i="3"/>
  <c r="CG130" i="3"/>
  <c r="CG64" i="3" s="1"/>
  <c r="EB134" i="3"/>
  <c r="EB57" i="3"/>
  <c r="EB60" i="3"/>
  <c r="EB58" i="3"/>
  <c r="EB133" i="3"/>
  <c r="EB59" i="3"/>
  <c r="EB135" i="3"/>
  <c r="EB56" i="3"/>
  <c r="DE59" i="3"/>
  <c r="EC26" i="3"/>
  <c r="EC59" i="3"/>
  <c r="EC58" i="3"/>
  <c r="EC60" i="3"/>
  <c r="EC56" i="3"/>
  <c r="DE26" i="3"/>
  <c r="EC136" i="3"/>
  <c r="EC133" i="3"/>
  <c r="EC134" i="3"/>
  <c r="EC57" i="3"/>
  <c r="EC135" i="3"/>
  <c r="FV130" i="3"/>
  <c r="EC51" i="3"/>
  <c r="EB52" i="3"/>
  <c r="EC53" i="3"/>
  <c r="EB54" i="3"/>
  <c r="EC52" i="3"/>
  <c r="EB50" i="3"/>
  <c r="EC49" i="3"/>
  <c r="EB51" i="3"/>
  <c r="EC50" i="3"/>
  <c r="EB53" i="3"/>
  <c r="EX130" i="3"/>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24" i="3"/>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FY119" i="3"/>
  <c r="FY126" i="3"/>
  <c r="FY120" i="3"/>
  <c r="EZ127" i="3"/>
  <c r="FW57" i="3"/>
  <c r="FW58" i="3"/>
  <c r="FW59" i="3"/>
  <c r="FW60" i="3"/>
  <c r="FW56" i="3"/>
  <c r="FW133" i="3"/>
  <c r="FW134" i="3"/>
  <c r="FW132" i="3"/>
  <c r="FW135" i="3"/>
  <c r="FW136" i="3"/>
  <c r="FY123" i="3"/>
  <c r="FY116" i="3"/>
  <c r="FY141" i="3"/>
  <c r="B34" i="6"/>
  <c r="C34" i="6" s="1"/>
  <c r="FA122" i="3" l="1"/>
  <c r="FY122" i="3"/>
  <c r="EX61" i="3"/>
  <c r="EX62" i="3"/>
  <c r="EX63" i="3"/>
  <c r="EX64" i="3"/>
  <c r="FV61" i="3"/>
  <c r="FV62" i="3"/>
  <c r="FV63" i="3"/>
  <c r="FV64" i="3"/>
  <c r="CG63" i="3"/>
  <c r="CG62" i="3"/>
  <c r="CG61" i="3"/>
  <c r="FX50" i="3"/>
  <c r="FX54" i="3"/>
  <c r="FX26" i="3"/>
  <c r="FX53" i="3"/>
  <c r="FX51" i="3"/>
  <c r="EB130" i="3"/>
  <c r="EB63" i="3" s="1"/>
  <c r="FX79" i="3"/>
  <c r="FX49" i="3"/>
  <c r="FX25" i="3"/>
  <c r="FX23" i="3"/>
  <c r="FX37" i="3"/>
  <c r="FX36" i="3"/>
  <c r="EZ37" i="3"/>
  <c r="EZ36" i="3"/>
  <c r="EC130" i="3"/>
  <c r="EC63" i="3" s="1"/>
  <c r="EZ59" i="3"/>
  <c r="EZ58" i="3"/>
  <c r="EZ134" i="3"/>
  <c r="FX136" i="3"/>
  <c r="EZ135" i="3"/>
  <c r="FX59" i="3"/>
  <c r="EZ136" i="3"/>
  <c r="FX58" i="3"/>
  <c r="FX133" i="3"/>
  <c r="FX132" i="3"/>
  <c r="FX57" i="3"/>
  <c r="DE130" i="3"/>
  <c r="DE64" i="3" s="1"/>
  <c r="FX60" i="3"/>
  <c r="EZ132" i="3"/>
  <c r="EZ56" i="3"/>
  <c r="EZ60" i="3"/>
  <c r="EZ57" i="3"/>
  <c r="FX134" i="3"/>
  <c r="FX135" i="3"/>
  <c r="EY130" i="3"/>
  <c r="FY112" i="3"/>
  <c r="FY17" i="3" s="1"/>
  <c r="EZ24" i="3"/>
  <c r="EZ25" i="3"/>
  <c r="EZ26" i="3"/>
  <c r="EZ23" i="3"/>
  <c r="EZ17" i="3"/>
  <c r="EZ12" i="3"/>
  <c r="EZ51" i="3"/>
  <c r="EZ54" i="3"/>
  <c r="EZ53" i="3"/>
  <c r="EZ52" i="3"/>
  <c r="EZ49" i="3"/>
  <c r="EZ50" i="3"/>
  <c r="FX17" i="3"/>
  <c r="FX12" i="3"/>
  <c r="FY78" i="3"/>
  <c r="FY79" i="3"/>
  <c r="FA142" i="3"/>
  <c r="FA112" i="3"/>
  <c r="FA137" i="3"/>
  <c r="FA55" i="3" s="1"/>
  <c r="FA136" i="3" s="1"/>
  <c r="FY127" i="3"/>
  <c r="FA115" i="3"/>
  <c r="FA127" i="3"/>
  <c r="FY137" i="3"/>
  <c r="FY55" i="3" s="1"/>
  <c r="FY58" i="3" s="1"/>
  <c r="FW130" i="3"/>
  <c r="FY115" i="3"/>
  <c r="B35" i="6"/>
  <c r="C35" i="6" s="1"/>
  <c r="FY12" i="3" l="1"/>
  <c r="FW61" i="3"/>
  <c r="FW62" i="3"/>
  <c r="FW63" i="3"/>
  <c r="FW64" i="3"/>
  <c r="EY64" i="3"/>
  <c r="EY61" i="3"/>
  <c r="EY62" i="3"/>
  <c r="EY63" i="3"/>
  <c r="EC62" i="3"/>
  <c r="EC61" i="3"/>
  <c r="EC64" i="3"/>
  <c r="EB61" i="3"/>
  <c r="EB62" i="3"/>
  <c r="EB64" i="3"/>
  <c r="DE63" i="3"/>
  <c r="DE62" i="3"/>
  <c r="DE61" i="3"/>
  <c r="FY37" i="3"/>
  <c r="FY36" i="3"/>
  <c r="FA37" i="3"/>
  <c r="FA36" i="3"/>
  <c r="EZ130" i="3"/>
  <c r="FX130" i="3"/>
  <c r="FA57" i="3"/>
  <c r="FA60" i="3"/>
  <c r="FA134" i="3"/>
  <c r="FA56" i="3"/>
  <c r="FA132" i="3"/>
  <c r="FA58" i="3"/>
  <c r="FA133" i="3"/>
  <c r="FA79" i="3"/>
  <c r="FA78" i="3"/>
  <c r="FA59" i="3"/>
  <c r="FA135" i="3"/>
  <c r="FY50" i="3"/>
  <c r="FY54" i="3"/>
  <c r="FY53" i="3"/>
  <c r="FY51" i="3"/>
  <c r="FY52" i="3"/>
  <c r="FY49" i="3"/>
  <c r="FA26" i="3"/>
  <c r="FA23" i="3"/>
  <c r="FA25" i="3"/>
  <c r="FA2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FX62" i="3"/>
  <c r="FX63" i="3"/>
  <c r="FX64" i="3"/>
  <c r="EZ61" i="3"/>
  <c r="EZ62" i="3"/>
  <c r="EZ63" i="3"/>
  <c r="EZ64" i="3"/>
  <c r="FA130" i="3"/>
  <c r="FY130" i="3"/>
  <c r="B37" i="6"/>
  <c r="C37" i="6" s="1"/>
  <c r="FY64" i="3" l="1"/>
  <c r="FY63" i="3"/>
  <c r="FY61" i="3"/>
  <c r="FY62" i="3"/>
  <c r="FA62" i="3"/>
  <c r="FA64" i="3"/>
  <c r="FA61" i="3"/>
  <c r="FA63"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<sst xmlns="http://schemas.openxmlformats.org/spreadsheetml/2006/main" count="3251" uniqueCount="510">
  <si>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</si>
  <si>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</si>
  <si>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</si>
  <si>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</si>
  <si>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</si>
  <si>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</si>
  <si>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</si>
  <si>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</si>
  <si>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</si>
  <si>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</si>
  <si>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</si>
  <si>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</si>
  <si>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</si>
  <si>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</si>
  <si>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</si>
  <si>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</si>
  <si>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</si>
  <si>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</si>
  <si>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</si>
  <si>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</si>
  <si>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</si>
  <si>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</si>
  <si>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</si>
  <si>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</si>
  <si>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</si>
  <si>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</si>
  <si>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</si>
  <si>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</si>
  <si>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</si>
  <si>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</si>
  <si>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</si>
  <si>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</si>
  <si>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</si>
  <si>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</si>
  <si>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</si>
  <si>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</si>
  <si>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</si>
  <si>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</si>
  <si>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</si>
  <si>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</si>
  <si>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</si>
  <si>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</si>
  <si>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</si>
  <si>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</si>
  <si>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</si>
  <si>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</si>
  <si>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</si>
  <si>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</si>
  <si>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</si>
  <si>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</si>
  <si>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</si>
  <si>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</si>
  <si>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</si>
  <si>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</si>
  <si>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</si>
  <si>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</si>
  <si>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</si>
  <si>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</si>
  <si>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</si>
  <si>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</si>
  <si>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</si>
  <si>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</si>
  <si>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</si>
  <si>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</si>
  <si>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</si>
  <si>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</si>
  <si>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</si>
  <si>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</si>
  <si>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</si>
  <si>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</si>
  <si>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</si>
  <si>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</si>
  <si>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</si>
  <si>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</si>
  <si>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</si>
  <si>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</si>
  <si>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</si>
  <si>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</si>
  <si>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</si>
  <si>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</si>
  <si>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</si>
  <si>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</si>
  <si>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</si>
  <si>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</si>
  <si>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</si>
  <si>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</si>
  <si>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</si>
  <si>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</si>
  <si>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</si>
  <si>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</si>
  <si>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</si>
  <si>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</si>
  <si>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</si>
  <si>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</si>
  <si>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</si>
  <si>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</si>
  <si>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ヘリポート</t>
    <phoneticPr fontId="4"/>
  </si>
  <si>
    <t>無人航空機落下受止試験装置</t>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</si>
  <si>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</si>
  <si>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</si>
  <si>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</si>
  <si>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</si>
  <si>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</si>
  <si>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</si>
  <si>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</si>
  <si>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</si>
  <si>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</si>
  <si>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</si>
  <si>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</si>
  <si>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</si>
  <si>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</si>
  <si>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</si>
  <si>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</si>
  <si>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</si>
  <si>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</si>
  <si>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</si>
  <si>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</si>
  <si>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</si>
  <si>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</si>
  <si>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</si>
  <si>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</si>
  <si>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</si>
  <si>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</si>
  <si>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</si>
  <si>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</si>
  <si>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</si>
  <si>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</si>
  <si>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</si>
  <si>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</si>
  <si>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</si>
  <si>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</si>
  <si>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</si>
  <si>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</si>
  <si>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</si>
  <si>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</si>
  <si>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</si>
  <si>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</si>
  <si>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</si>
  <si>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</si>
  <si>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</si>
  <si>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</si>
  <si>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</si>
  <si>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</si>
  <si>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</si>
  <si>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</si>
  <si>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</si>
  <si>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</si>
  <si>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</si>
  <si>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</si>
  <si>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</si>
  <si>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</si>
  <si>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</si>
  <si>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</si>
  <si>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</si>
  <si>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</si>
  <si>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</si>
  <si>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</si>
  <si>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</si>
  <si>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</si>
  <si>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</si>
  <si>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</si>
  <si>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</si>
  <si>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</si>
  <si>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</si>
  <si>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</si>
  <si>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</si>
  <si>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</si>
  <si>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</si>
  <si>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</si>
  <si>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</si>
  <si>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</si>
  <si>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</si>
  <si>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</si>
  <si>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</si>
  <si>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</si>
  <si>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</si>
  <si>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</si>
  <si>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</si>
  <si>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</si>
  <si>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</si>
  <si>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</si>
  <si>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</si>
  <si>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</si>
  <si>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</si>
  <si>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</si>
  <si>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</si>
  <si>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</si>
  <si>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</si>
  <si>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</si>
  <si>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</si>
  <si>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</si>
  <si>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</si>
  <si>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</si>
  <si>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</si>
  <si>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</si>
  <si>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</si>
  <si>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</si>
  <si>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</si>
  <si>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</si>
  <si>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</si>
  <si>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</si>
  <si>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</si>
  <si>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</si>
  <si>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</si>
  <si>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</si>
  <si>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</si>
  <si>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</si>
  <si>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</si>
  <si>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</si>
  <si>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</si>
  <si>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</si>
  <si>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</si>
  <si>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</si>
  <si>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</si>
  <si>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</si>
  <si>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</si>
  <si>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</si>
  <si>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</si>
  <si>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</si>
  <si>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</si>
  <si>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</si>
  <si>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</si>
  <si>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</si>
  <si>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</si>
  <si>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</si>
  <si>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</si>
  <si>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</si>
  <si>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</si>
  <si>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</si>
  <si>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</si>
  <si>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</si>
  <si>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</si>
  <si>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</si>
  <si>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</si>
  <si>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</si>
  <si>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</si>
  <si>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</si>
  <si>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</si>
  <si>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</si>
  <si>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</si>
  <si>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</si>
  <si>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</si>
  <si>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</si>
  <si>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</si>
  <si>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</si>
  <si>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</si>
  <si>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</si>
  <si>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</si>
  <si>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</si>
  <si>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</si>
  <si>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</si>
  <si>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</si>
  <si>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</si>
  <si>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</si>
  <si>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</si>
  <si>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</si>
  <si>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</si>
  <si>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</si>
  <si>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</si>
  <si>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</si>
  <si>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</si>
  <si>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</si>
  <si>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</si>
  <si>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</si>
  <si>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</si>
  <si>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</si>
  <si>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</si>
  <si>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</si>
  <si>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</si>
  <si>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</si>
  <si>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</si>
  <si>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</si>
  <si>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</si>
  <si>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</si>
  <si>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</si>
  <si>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</si>
  <si>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</si>
  <si>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</si>
  <si>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</si>
  <si>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</si>
  <si>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</si>
  <si>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</si>
  <si>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</si>
  <si>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</si>
  <si>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</si>
  <si>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</si>
  <si>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</si>
  <si>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</si>
  <si>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</si>
  <si>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</si>
  <si>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</si>
  <si>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</si>
  <si>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</si>
  <si>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</si>
  <si>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</si>
  <si>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</si>
  <si>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</si>
  <si>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</si>
  <si>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</si>
  <si>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</si>
  <si>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</si>
  <si>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</si>
  <si>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</si>
  <si>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</si>
  <si>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</si>
  <si>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</si>
  <si>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</si>
  <si>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</si>
  <si>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</si>
  <si>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</si>
  <si>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</si>
  <si>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</si>
  <si>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</si>
  <si>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</si>
  <si>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</si>
  <si>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</si>
  <si>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</si>
  <si>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</si>
  <si>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</si>
  <si>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</si>
  <si>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</si>
  <si>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</si>
  <si>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</si>
  <si>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</si>
  <si>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</si>
  <si>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</si>
  <si>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</si>
  <si>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</si>
  <si>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</si>
  <si>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</si>
  <si>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</si>
  <si>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</si>
  <si>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</si>
  <si>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</si>
  <si>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</si>
  <si>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</si>
  <si>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</si>
  <si>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</si>
  <si>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</si>
  <si>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</si>
  <si>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</si>
  <si>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</si>
  <si>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</si>
  <si>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</si>
  <si>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</si>
  <si>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</si>
  <si>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</si>
  <si>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</si>
  <si>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</si>
  <si>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</si>
  <si>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</si>
  <si>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</si>
  <si>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</si>
  <si>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</si>
  <si>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</si>
  <si>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</si>
  <si>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</si>
  <si>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</si>
  <si>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</si>
  <si>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</si>
  <si>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</si>
  <si>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</si>
  <si>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</si>
  <si>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</si>
  <si>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</si>
  <si>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</si>
  <si>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</si>
  <si>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</si>
  <si>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</si>
  <si>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</si>
  <si>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</si>
  <si>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</si>
  <si>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</si>
  <si>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</si>
  <si>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</si>
  <si>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</si>
  <si>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</si>
  <si>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</si>
  <si>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</si>
  <si>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</si>
  <si>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</si>
  <si>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</si>
  <si>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</si>
  <si>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</si>
  <si>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</si>
  <si>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</si>
  <si>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</si>
  <si>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</si>
  <si>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</si>
  <si>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</si>
  <si>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</si>
  <si>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</si>
  <si>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</si>
  <si>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</si>
  <si>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</si>
  <si>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</si>
  <si>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</si>
  <si>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</si>
  <si>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</si>
  <si>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</si>
  <si>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</si>
  <si>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</si>
  <si>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</si>
  <si>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</si>
  <si>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</si>
  <si>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</si>
  <si>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</si>
  <si>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</si>
  <si>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</si>
  <si>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</si>
  <si>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</si>
  <si>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</si>
  <si>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</si>
  <si>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</si>
  <si>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</si>
  <si>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</si>
  <si>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</si>
  <si>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</si>
  <si>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</si>
  <si>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</si>
  <si>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</si>
  <si>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</si>
  <si>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</si>
  <si>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</si>
  <si>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</si>
  <si>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</si>
  <si>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</si>
  <si>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</si>
  <si>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</si>
  <si>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</si>
  <si>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</si>
  <si>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</si>
  <si>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</si>
  <si>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</si>
  <si>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</si>
  <si>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</si>
  <si>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</si>
  <si>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</si>
  <si>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</si>
  <si>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</si>
  <si>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</si>
  <si>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</si>
  <si>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</si>
  <si>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</si>
  <si>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</si>
  <si>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</si>
  <si>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</si>
  <si>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</si>
  <si>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</si>
  <si>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</si>
  <si>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</si>
  <si>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</si>
  <si>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</si>
  <si>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</si>
  <si>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</si>
  <si>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</si>
  <si>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</si>
  <si>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</si>
  <si>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</si>
  <si>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</si>
  <si>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</si>
  <si>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</si>
  <si>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</si>
  <si>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</si>
  <si>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</si>
  <si>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</si>
  <si>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</si>
  <si>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</si>
  <si>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</si>
  <si>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</si>
  <si>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</si>
  <si>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</si>
  <si>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</si>
  <si>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</si>
  <si>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</si>
  <si>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</si>
  <si>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</si>
  <si>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</si>
  <si>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</si>
  <si>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</si>
  <si>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</si>
  <si>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</si>
  <si>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</si>
  <si>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</si>
  <si>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</si>
  <si>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1月第1週に開館日が無い場合には”=DATE(B1,1,●)”の●に1月の第1営業日を入力することで不要な週（開館日のない週）の表示を消すことが出来ます。</t>
    <rPh sb="1" eb="2">
      <t>ガツ</t>
    </rPh>
    <rPh sb="2" eb="3">
      <t>ダイ</t>
    </rPh>
    <rPh sb="4" eb="5">
      <t>シュウ</t>
    </rPh>
    <rPh sb="6" eb="9">
      <t>カイカンビ</t>
    </rPh>
    <rPh sb="35" eb="36">
      <t>ガツ</t>
    </rPh>
    <rPh sb="37" eb="38">
      <t>ダイ</t>
    </rPh>
    <rPh sb="39" eb="42">
      <t>エイギョウビ</t>
    </rPh>
    <rPh sb="43" eb="45">
      <t>ニュウリョク</t>
    </rPh>
    <rPh sb="50" eb="52">
      <t>フヨウ</t>
    </rPh>
    <rPh sb="53" eb="54">
      <t>シュウ</t>
    </rPh>
    <rPh sb="55" eb="58">
      <t>カイカンビ</t>
    </rPh>
    <rPh sb="61" eb="62">
      <t>シュウ</t>
    </rPh>
    <rPh sb="64" eb="66">
      <t>ヒョウジ</t>
    </rPh>
    <rPh sb="67" eb="68">
      <t>ケ</t>
    </rPh>
    <rPh sb="72" eb="74">
      <t>デキ</t>
    </rPh>
    <phoneticPr fontId="1"/>
  </si>
  <si>
    <t>※E1セルの式は通常”=DATE(B1,1,1)”です。</t>
    <rPh sb="6" eb="7">
      <t>シキ</t>
    </rPh>
    <rPh sb="8" eb="10">
      <t>ツウジョウ</t>
    </rPh>
    <phoneticPr fontId="1"/>
  </si>
  <si>
    <t>カンファレンスホール
(ホワイエを含む)</t>
    <rPh sb="17" eb="18">
      <t>フク</t>
    </rPh>
    <phoneticPr fontId="12"/>
  </si>
  <si>
    <t>会議室3</t>
    <rPh sb="0" eb="3">
      <t>カイギシツ</t>
    </rPh>
    <phoneticPr fontId="10"/>
  </si>
  <si>
    <t>南相馬　滑走路付属格納庫
(格納庫)</t>
  </si>
  <si>
    <t>使用</t>
    <rPh sb="0" eb="2">
      <t>シヨウ</t>
    </rPh>
    <phoneticPr fontId="1"/>
  </si>
  <si>
    <t>相談中</t>
    <rPh sb="0" eb="3">
      <t>ソウダンチュウ</t>
    </rPh>
    <phoneticPr fontId="1"/>
  </si>
  <si>
    <t>利用(専有)</t>
    <rPh sb="0" eb="2">
      <t>リヨウ</t>
    </rPh>
    <rPh sb="3" eb="5">
      <t>センユウ</t>
    </rPh>
    <phoneticPr fontId="1"/>
  </si>
  <si>
    <t>取消</t>
    <rPh sb="0" eb="2">
      <t>トリケシ</t>
    </rPh>
    <phoneticPr fontId="1"/>
  </si>
  <si>
    <t>仮予約</t>
    <rPh sb="0" eb="3">
      <t>カリヨヤク</t>
    </rPh>
    <phoneticPr fontId="1"/>
  </si>
  <si>
    <t>要調整</t>
    <rPh sb="0" eb="1">
      <t>ヨウ</t>
    </rPh>
    <rPh sb="1" eb="3">
      <t>チョウセイ</t>
    </rPh>
    <phoneticPr fontId="1"/>
  </si>
  <si>
    <t>屋内試験場</t>
    <rPh sb="0" eb="2">
      <t>オクナイ</t>
    </rPh>
    <rPh sb="2" eb="5">
      <t>シケンジョウ</t>
    </rPh>
    <phoneticPr fontId="4"/>
  </si>
  <si>
    <r>
      <rPr>
        <strike/>
        <sz val="11"/>
        <color theme="1"/>
        <rFont val="游ゴシック"/>
        <family val="3"/>
        <charset val="128"/>
        <scheme val="minor"/>
      </rPr>
      <t>通信塔(通信アンテナ)</t>
    </r>
    <r>
      <rPr>
        <sz val="11"/>
        <color theme="1"/>
        <rFont val="游ゴシック"/>
        <family val="2"/>
        <charset val="128"/>
        <scheme val="minor"/>
      </rPr>
      <t>←現在は判定から外しています</t>
    </r>
    <rPh sb="0" eb="2">
      <t>ツウシン</t>
    </rPh>
    <rPh sb="2" eb="3">
      <t>トウ</t>
    </rPh>
    <rPh sb="4" eb="6">
      <t>ツウシン</t>
    </rPh>
    <rPh sb="12" eb="14">
      <t>ゲンザイ</t>
    </rPh>
    <rPh sb="15" eb="17">
      <t>ハンテイ</t>
    </rPh>
    <rPh sb="19" eb="20">
      <t>ハズ</t>
    </rPh>
    <phoneticPr fontId="4"/>
  </si>
  <si>
    <t>安全確保計算用（同グループ内のいずれかに×があると、他の表示を△か×にする判定を行っています）</t>
    <rPh sb="0" eb="4">
      <t>アンゼンカクホ</t>
    </rPh>
    <rPh sb="4" eb="7">
      <t>ケイサンヨウ</t>
    </rPh>
    <rPh sb="8" eb="9">
      <t>ドウ</t>
    </rPh>
    <rPh sb="13" eb="14">
      <t>ナイ</t>
    </rPh>
    <rPh sb="26" eb="27">
      <t>ホカ</t>
    </rPh>
    <rPh sb="28" eb="30">
      <t>ヒョウジ</t>
    </rPh>
    <rPh sb="37" eb="39">
      <t>ハンテイ</t>
    </rPh>
    <rPh sb="40" eb="41">
      <t>オコナ</t>
    </rPh>
    <phoneticPr fontId="1"/>
  </si>
  <si>
    <t>南相馬　滑走路付属格納庫
(簡易整備室)</t>
  </si>
  <si>
    <t>浪江　滑走路付属格納庫
(簡易整備室)</t>
  </si>
  <si>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</si>
  <si>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</si>
  <si>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</si>
  <si>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</si>
  <si>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</si>
  <si>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</si>
  <si>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4"/>
  </si>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</sst>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5">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trike/>
      <sz val="11"/>
      <color theme="1"/>
      <name val="游ゴシック"/>
      <family val="3"/>
      <charset val="128"/>
      <scheme val="minor"/>
    </font>
    <font>
      <sz val="11"/>
      <color rgb="FFA3E0FF"/>
      <name val="游ゴシック"/>
      <family val="3"/>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0" fontId="0" fillId="0" borderId="1" xfId="0" applyBorder="1" applyAlignment="1">
      <alignment horizontal="center"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shrinkToFit="1"/>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8" fillId="9" borderId="43" xfId="0" applyFont="1" applyFill="1" applyBorder="1" applyAlignment="1">
      <alignment vertical="center" wrapText="1"/>
    </xf>
    <xf numFmtId="0" fontId="29" fillId="9" borderId="43" xfId="0" applyFont="1" applyFill="1" applyBorder="1">
      <alignment vertical="center"/>
    </xf>
    <xf numFmtId="0" fontId="29" fillId="9" borderId="42" xfId="0" applyFont="1" applyFill="1" applyBorder="1">
      <alignment vertical="center"/>
    </xf>
    <xf numFmtId="0" fontId="30" fillId="10" borderId="43" xfId="0" applyFont="1" applyFill="1" applyBorder="1">
      <alignment vertical="center"/>
    </xf>
    <xf numFmtId="0" fontId="31" fillId="10" borderId="42" xfId="0" applyFont="1" applyFill="1" applyBorder="1">
      <alignment vertical="center"/>
    </xf>
    <xf numFmtId="0" fontId="31" fillId="10" borderId="43" xfId="0" applyFont="1" applyFill="1" applyBorder="1">
      <alignment vertical="center"/>
    </xf>
    <xf numFmtId="0" fontId="25" fillId="11" borderId="43" xfId="0" applyFont="1" applyFill="1" applyBorder="1" applyAlignment="1">
      <alignment vertical="center" wrapText="1"/>
    </xf>
    <xf numFmtId="0" fontId="25" fillId="11" borderId="43" xfId="0" applyFont="1" applyFill="1" applyBorder="1">
      <alignment vertical="center"/>
    </xf>
    <xf numFmtId="0" fontId="24" fillId="11" borderId="43" xfId="0" applyFont="1" applyFill="1" applyBorder="1">
      <alignment vertical="center"/>
    </xf>
    <xf numFmtId="0" fontId="24" fillId="11" borderId="42" xfId="0" applyFont="1" applyFill="1" applyBorder="1">
      <alignment vertical="center"/>
    </xf>
    <xf numFmtId="0" fontId="24" fillId="11" borderId="43" xfId="0" applyFont="1" applyFill="1" applyBorder="1" applyAlignment="1">
      <alignment vertical="center" wrapText="1"/>
    </xf>
    <xf numFmtId="0" fontId="26" fillId="8" borderId="43" xfId="0" applyFont="1" applyFill="1" applyBorder="1" applyAlignment="1">
      <alignment vertical="center" wrapText="1"/>
    </xf>
    <xf numFmtId="0" fontId="27" fillId="8" borderId="43" xfId="0" applyFont="1" applyFill="1" applyBorder="1">
      <alignment vertical="center"/>
    </xf>
    <xf numFmtId="0" fontId="28"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76" fontId="0" fillId="0" borderId="1" xfId="0" applyNumberFormat="1" applyBorder="1">
      <alignment vertical="center"/>
    </xf>
    <xf numFmtId="179" fontId="0" fillId="0" borderId="1" xfId="0" applyNumberFormat="1" applyBorder="1">
      <alignment vertical="center"/>
    </xf>
    <xf numFmtId="0" fontId="2" fillId="0" borderId="1" xfId="0" applyFont="1" applyBorder="1" applyAlignment="1">
      <alignment horizontal="center"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1" xfId="0" applyBorder="1" applyAlignment="1">
      <alignment horizontal="left" vertical="center" wrapText="1" shrinkToFi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0" fillId="4" borderId="11"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180" fontId="0" fillId="4" borderId="10"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20" fontId="19" fillId="2" borderId="0" xfId="0" applyNumberFormat="1" applyFont="1" applyFill="1" applyAlignment="1">
      <alignment horizontal="center" vertical="center"/>
    </xf>
    <xf numFmtId="14" fontId="19" fillId="0" borderId="0" xfId="0" applyNumberFormat="1" applyFont="1" applyAlignment="1">
      <alignment horizontal="center" vertical="center"/>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1" fillId="2" borderId="0" xfId="0" applyNumberFormat="1" applyFont="1" applyFill="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0" fontId="11" fillId="0" borderId="0" xfId="0" applyFont="1" applyAlignment="1">
      <alignment horizontal="center" vertical="center" wrapText="1"/>
    </xf>
    <xf numFmtId="14" fontId="11" fillId="0" borderId="0" xfId="0" applyNumberFormat="1" applyFont="1" applyAlignment="1">
      <alignment horizontal="center" vertical="center"/>
    </xf>
  </cellXfs>
  <cellStyles count="2">
    <cellStyle name="ハイパーリンク" xfId="1" builtinId="8"/>
    <cellStyle name="標準" xfId="0" builtinId="0"/>
  </cellStyles>
  <dxfs count="41">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E98B"/>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ill>
        <patternFill>
          <bgColor rgb="FFFFE089"/>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rtf.f-rei.go.jp/facility-use/confirmed/user-guide#procedure2" TargetMode="External"/><Relationship Id="rId1" Type="http://schemas.openxmlformats.org/officeDocument/2006/relationships/hyperlink" Target="https://rtf.f-rei.go.jp/wp/wp-content/uploads/2025/09/%E6%96%BD%E8%A8%AD%E7%A9%BA%E3%81%8D%E7%8A%B6%E6%B3%81%E3%82%B7%E3%83%BC%E3%83%88%E4%BD%BF%E7%94%A8%E6%96%B9%E6%B3%95_20250604.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2027年　施設・設備空き状況</v>
      </c>
      <c r="B1" s="90"/>
    </row>
    <row r="2" spans="1:181" ht="24" customHeight="1" thickBot="1">
      <c r="AX2" s="89"/>
    </row>
    <row r="3" spans="1:181" ht="19.5" thickBot="1">
      <c r="A3" s="231" t="s">
        <v>127</v>
      </c>
      <c r="B3" s="232"/>
      <c r="C3" s="10"/>
    </row>
    <row r="4" spans="1:181" ht="39.75" customHeight="1" thickBot="1">
      <c r="A4" s="233">
        <v>46391</v>
      </c>
      <c r="B4" s="234"/>
      <c r="C4" s="56"/>
      <c r="O4" s="7"/>
      <c r="Q4" s="20"/>
      <c r="R4" s="20"/>
      <c r="S4" s="20"/>
      <c r="T4" s="20"/>
    </row>
    <row r="5" spans="1:181">
      <c r="B5" s="135">
        <f>空き状況確認テーブル!N5</f>
        <v>46391</v>
      </c>
      <c r="C5" s="192"/>
      <c r="G5" s="53" t="s">
        <v>144</v>
      </c>
      <c r="H5" s="9" t="s">
        <v>145</v>
      </c>
      <c r="I5" s="9" t="s">
        <v>146</v>
      </c>
      <c r="J5" s="9" t="s">
        <v>147</v>
      </c>
      <c r="K5" s="9" t="s">
        <v>148</v>
      </c>
      <c r="L5" s="9" t="s">
        <v>149</v>
      </c>
      <c r="M5" s="9" t="s">
        <v>150</v>
      </c>
      <c r="N5" s="235">
        <f>B5</f>
        <v>46391</v>
      </c>
      <c r="O5" s="236"/>
      <c r="P5" s="236"/>
      <c r="Q5" s="236"/>
      <c r="R5" s="236"/>
      <c r="S5" s="236"/>
      <c r="T5" s="236"/>
      <c r="U5" s="236"/>
      <c r="V5" s="236"/>
      <c r="W5" s="236"/>
      <c r="X5" s="236"/>
      <c r="Y5" s="236"/>
      <c r="Z5" s="236"/>
      <c r="AA5" s="236"/>
      <c r="AB5" s="236"/>
      <c r="AC5" s="236"/>
      <c r="AD5" s="236"/>
      <c r="AE5" s="236"/>
      <c r="AF5" s="236"/>
      <c r="AG5" s="236"/>
      <c r="AH5" s="236"/>
      <c r="AI5" s="236"/>
      <c r="AJ5" s="236"/>
      <c r="AK5" s="237"/>
      <c r="AL5" s="238">
        <f>N5+1</f>
        <v>46392</v>
      </c>
      <c r="AM5" s="239"/>
      <c r="AN5" s="239"/>
      <c r="AO5" s="239"/>
      <c r="AP5" s="239"/>
      <c r="AQ5" s="239"/>
      <c r="AR5" s="239"/>
      <c r="AS5" s="239"/>
      <c r="AT5" s="239"/>
      <c r="AU5" s="239"/>
      <c r="AV5" s="239"/>
      <c r="AW5" s="239"/>
      <c r="AX5" s="239"/>
      <c r="AY5" s="239"/>
      <c r="AZ5" s="239"/>
      <c r="BA5" s="239"/>
      <c r="BB5" s="239"/>
      <c r="BC5" s="239"/>
      <c r="BD5" s="239"/>
      <c r="BE5" s="239"/>
      <c r="BF5" s="239"/>
      <c r="BG5" s="239"/>
      <c r="BH5" s="239"/>
      <c r="BI5" s="240"/>
      <c r="BJ5" s="238">
        <f>AL5+1</f>
        <v>46393</v>
      </c>
      <c r="BK5" s="239"/>
      <c r="BL5" s="239"/>
      <c r="BM5" s="239"/>
      <c r="BN5" s="239"/>
      <c r="BO5" s="239"/>
      <c r="BP5" s="239"/>
      <c r="BQ5" s="239"/>
      <c r="BR5" s="239"/>
      <c r="BS5" s="239"/>
      <c r="BT5" s="239"/>
      <c r="BU5" s="239"/>
      <c r="BV5" s="239"/>
      <c r="BW5" s="239"/>
      <c r="BX5" s="239"/>
      <c r="BY5" s="239"/>
      <c r="BZ5" s="239"/>
      <c r="CA5" s="239"/>
      <c r="CB5" s="239"/>
      <c r="CC5" s="239"/>
      <c r="CD5" s="239"/>
      <c r="CE5" s="239"/>
      <c r="CF5" s="239"/>
      <c r="CG5" s="240"/>
      <c r="CH5" s="250">
        <f>BJ5+1</f>
        <v>46394</v>
      </c>
      <c r="CI5" s="239"/>
      <c r="CJ5" s="239"/>
      <c r="CK5" s="239"/>
      <c r="CL5" s="239"/>
      <c r="CM5" s="239"/>
      <c r="CN5" s="239"/>
      <c r="CO5" s="239"/>
      <c r="CP5" s="239"/>
      <c r="CQ5" s="239"/>
      <c r="CR5" s="239"/>
      <c r="CS5" s="239"/>
      <c r="CT5" s="239"/>
      <c r="CU5" s="239"/>
      <c r="CV5" s="239"/>
      <c r="CW5" s="239"/>
      <c r="CX5" s="239"/>
      <c r="CY5" s="239"/>
      <c r="CZ5" s="239"/>
      <c r="DA5" s="239"/>
      <c r="DB5" s="239"/>
      <c r="DC5" s="239"/>
      <c r="DD5" s="239"/>
      <c r="DE5" s="240"/>
      <c r="DF5" s="238">
        <f>CH5+1</f>
        <v>46395</v>
      </c>
      <c r="DG5" s="239"/>
      <c r="DH5" s="239"/>
      <c r="DI5" s="239"/>
      <c r="DJ5" s="239"/>
      <c r="DK5" s="239"/>
      <c r="DL5" s="239"/>
      <c r="DM5" s="239"/>
      <c r="DN5" s="239"/>
      <c r="DO5" s="239"/>
      <c r="DP5" s="239"/>
      <c r="DQ5" s="239"/>
      <c r="DR5" s="239"/>
      <c r="DS5" s="239"/>
      <c r="DT5" s="239"/>
      <c r="DU5" s="239"/>
      <c r="DV5" s="239"/>
      <c r="DW5" s="239"/>
      <c r="DX5" s="239"/>
      <c r="DY5" s="239"/>
      <c r="DZ5" s="239"/>
      <c r="EA5" s="239"/>
      <c r="EB5" s="239"/>
      <c r="EC5" s="240"/>
      <c r="ED5" s="223">
        <f>DF5+1</f>
        <v>46396</v>
      </c>
      <c r="EE5" s="224"/>
      <c r="EF5" s="224"/>
      <c r="EG5" s="224"/>
      <c r="EH5" s="224"/>
      <c r="EI5" s="224"/>
      <c r="EJ5" s="224"/>
      <c r="EK5" s="224"/>
      <c r="EL5" s="224"/>
      <c r="EM5" s="224"/>
      <c r="EN5" s="224"/>
      <c r="EO5" s="224"/>
      <c r="EP5" s="224"/>
      <c r="EQ5" s="224"/>
      <c r="ER5" s="224"/>
      <c r="ES5" s="224"/>
      <c r="ET5" s="224"/>
      <c r="EU5" s="224"/>
      <c r="EV5" s="224"/>
      <c r="EW5" s="224"/>
      <c r="EX5" s="224"/>
      <c r="EY5" s="224"/>
      <c r="EZ5" s="224"/>
      <c r="FA5" s="225"/>
      <c r="FB5" s="246">
        <f t="shared" ref="FB5" si="0">ED5+1</f>
        <v>46397</v>
      </c>
      <c r="FC5" s="247"/>
      <c r="FD5" s="247"/>
      <c r="FE5" s="247"/>
      <c r="FF5" s="247"/>
      <c r="FG5" s="247"/>
      <c r="FH5" s="247"/>
      <c r="FI5" s="247"/>
      <c r="FJ5" s="247"/>
      <c r="FK5" s="247"/>
      <c r="FL5" s="247"/>
      <c r="FM5" s="247"/>
      <c r="FN5" s="247"/>
      <c r="FO5" s="247"/>
      <c r="FP5" s="247"/>
      <c r="FQ5" s="247"/>
      <c r="FR5" s="247"/>
      <c r="FS5" s="247"/>
      <c r="FT5" s="247"/>
      <c r="FU5" s="247"/>
      <c r="FV5" s="247"/>
      <c r="FW5" s="247"/>
      <c r="FX5" s="247"/>
      <c r="FY5" s="248"/>
    </row>
    <row r="6" spans="1:181" hidden="1">
      <c r="G6" s="53"/>
      <c r="H6" s="12"/>
      <c r="I6" s="12"/>
      <c r="J6" s="12"/>
      <c r="K6" s="12"/>
      <c r="L6" s="12"/>
      <c r="M6" s="12"/>
      <c r="N6" s="96">
        <f>N5</f>
        <v>46391</v>
      </c>
      <c r="O6" s="97">
        <f>N6</f>
        <v>46391</v>
      </c>
      <c r="P6" s="97">
        <f t="shared" ref="P6:AK6" si="1">O6</f>
        <v>46391</v>
      </c>
      <c r="Q6" s="97">
        <f t="shared" si="1"/>
        <v>46391</v>
      </c>
      <c r="R6" s="97">
        <f t="shared" si="1"/>
        <v>46391</v>
      </c>
      <c r="S6" s="97">
        <f t="shared" si="1"/>
        <v>46391</v>
      </c>
      <c r="T6" s="97">
        <f t="shared" si="1"/>
        <v>46391</v>
      </c>
      <c r="U6" s="97">
        <f t="shared" si="1"/>
        <v>46391</v>
      </c>
      <c r="V6" s="97">
        <f t="shared" si="1"/>
        <v>46391</v>
      </c>
      <c r="W6" s="97">
        <f t="shared" si="1"/>
        <v>46391</v>
      </c>
      <c r="X6" s="97">
        <f t="shared" si="1"/>
        <v>46391</v>
      </c>
      <c r="Y6" s="97">
        <f t="shared" si="1"/>
        <v>46391</v>
      </c>
      <c r="Z6" s="97">
        <f t="shared" si="1"/>
        <v>46391</v>
      </c>
      <c r="AA6" s="97">
        <f t="shared" si="1"/>
        <v>46391</v>
      </c>
      <c r="AB6" s="97">
        <f t="shared" si="1"/>
        <v>46391</v>
      </c>
      <c r="AC6" s="97">
        <f t="shared" si="1"/>
        <v>46391</v>
      </c>
      <c r="AD6" s="97">
        <f t="shared" si="1"/>
        <v>46391</v>
      </c>
      <c r="AE6" s="97">
        <f t="shared" si="1"/>
        <v>46391</v>
      </c>
      <c r="AF6" s="97">
        <f t="shared" si="1"/>
        <v>46391</v>
      </c>
      <c r="AG6" s="97">
        <f t="shared" si="1"/>
        <v>46391</v>
      </c>
      <c r="AH6" s="97">
        <f t="shared" si="1"/>
        <v>46391</v>
      </c>
      <c r="AI6" s="97">
        <f t="shared" si="1"/>
        <v>46391</v>
      </c>
      <c r="AJ6" s="97">
        <f t="shared" si="1"/>
        <v>46391</v>
      </c>
      <c r="AK6" s="98">
        <f t="shared" si="1"/>
        <v>46391</v>
      </c>
      <c r="AL6" s="96">
        <f>AL5</f>
        <v>46392</v>
      </c>
      <c r="AM6" s="97">
        <f>AL6</f>
        <v>46392</v>
      </c>
      <c r="AN6" s="97">
        <f t="shared" ref="AN6:BI6" si="2">AM6</f>
        <v>46392</v>
      </c>
      <c r="AO6" s="97">
        <f t="shared" si="2"/>
        <v>46392</v>
      </c>
      <c r="AP6" s="97">
        <f t="shared" si="2"/>
        <v>46392</v>
      </c>
      <c r="AQ6" s="97">
        <f t="shared" si="2"/>
        <v>46392</v>
      </c>
      <c r="AR6" s="97">
        <f t="shared" si="2"/>
        <v>46392</v>
      </c>
      <c r="AS6" s="97">
        <f t="shared" si="2"/>
        <v>46392</v>
      </c>
      <c r="AT6" s="97">
        <f t="shared" si="2"/>
        <v>46392</v>
      </c>
      <c r="AU6" s="99">
        <f t="shared" si="2"/>
        <v>46392</v>
      </c>
      <c r="AV6" s="97">
        <f t="shared" si="2"/>
        <v>46392</v>
      </c>
      <c r="AW6" s="97">
        <f t="shared" si="2"/>
        <v>46392</v>
      </c>
      <c r="AX6" s="100">
        <f t="shared" si="2"/>
        <v>46392</v>
      </c>
      <c r="AY6" s="97">
        <f t="shared" si="2"/>
        <v>46392</v>
      </c>
      <c r="AZ6" s="97">
        <f t="shared" si="2"/>
        <v>46392</v>
      </c>
      <c r="BA6" s="97">
        <f t="shared" si="2"/>
        <v>46392</v>
      </c>
      <c r="BB6" s="97">
        <f t="shared" si="2"/>
        <v>46392</v>
      </c>
      <c r="BC6" s="99">
        <f t="shared" si="2"/>
        <v>46392</v>
      </c>
      <c r="BD6" s="97">
        <f t="shared" si="2"/>
        <v>46392</v>
      </c>
      <c r="BE6" s="97">
        <f t="shared" si="2"/>
        <v>46392</v>
      </c>
      <c r="BF6" s="100">
        <f t="shared" si="2"/>
        <v>46392</v>
      </c>
      <c r="BG6" s="97">
        <f t="shared" si="2"/>
        <v>46392</v>
      </c>
      <c r="BH6" s="97">
        <f t="shared" si="2"/>
        <v>46392</v>
      </c>
      <c r="BI6" s="98">
        <f t="shared" si="2"/>
        <v>46392</v>
      </c>
      <c r="BJ6" s="96">
        <f>BJ5</f>
        <v>46393</v>
      </c>
      <c r="BK6" s="97">
        <f>BJ6</f>
        <v>46393</v>
      </c>
      <c r="BL6" s="97">
        <f t="shared" ref="BL6:CG6" si="3">BK6</f>
        <v>46393</v>
      </c>
      <c r="BM6" s="97">
        <f t="shared" si="3"/>
        <v>46393</v>
      </c>
      <c r="BN6" s="97">
        <f t="shared" si="3"/>
        <v>46393</v>
      </c>
      <c r="BO6" s="97">
        <f t="shared" si="3"/>
        <v>46393</v>
      </c>
      <c r="BP6" s="97">
        <f t="shared" si="3"/>
        <v>46393</v>
      </c>
      <c r="BQ6" s="97">
        <f t="shared" si="3"/>
        <v>46393</v>
      </c>
      <c r="BR6" s="97">
        <f t="shared" si="3"/>
        <v>46393</v>
      </c>
      <c r="BS6" s="99">
        <f t="shared" si="3"/>
        <v>46393</v>
      </c>
      <c r="BT6" s="97">
        <f t="shared" si="3"/>
        <v>46393</v>
      </c>
      <c r="BU6" s="97">
        <f t="shared" si="3"/>
        <v>46393</v>
      </c>
      <c r="BV6" s="100">
        <f t="shared" si="3"/>
        <v>46393</v>
      </c>
      <c r="BW6" s="97">
        <f t="shared" si="3"/>
        <v>46393</v>
      </c>
      <c r="BX6" s="97">
        <f t="shared" si="3"/>
        <v>46393</v>
      </c>
      <c r="BY6" s="97">
        <f t="shared" si="3"/>
        <v>46393</v>
      </c>
      <c r="BZ6" s="97">
        <f t="shared" si="3"/>
        <v>46393</v>
      </c>
      <c r="CA6" s="99">
        <f t="shared" si="3"/>
        <v>46393</v>
      </c>
      <c r="CB6" s="97">
        <f t="shared" si="3"/>
        <v>46393</v>
      </c>
      <c r="CC6" s="97">
        <f t="shared" si="3"/>
        <v>46393</v>
      </c>
      <c r="CD6" s="100">
        <f t="shared" si="3"/>
        <v>46393</v>
      </c>
      <c r="CE6" s="97">
        <f t="shared" si="3"/>
        <v>46393</v>
      </c>
      <c r="CF6" s="97">
        <f t="shared" si="3"/>
        <v>46393</v>
      </c>
      <c r="CG6" s="98">
        <f t="shared" si="3"/>
        <v>46393</v>
      </c>
      <c r="CH6" s="97">
        <f>CH5</f>
        <v>46394</v>
      </c>
      <c r="CI6" s="97">
        <f>CH6</f>
        <v>46394</v>
      </c>
      <c r="CJ6" s="97">
        <f t="shared" ref="CJ6:DE6" si="4">CI6</f>
        <v>46394</v>
      </c>
      <c r="CK6" s="97">
        <f t="shared" si="4"/>
        <v>46394</v>
      </c>
      <c r="CL6" s="97">
        <f t="shared" si="4"/>
        <v>46394</v>
      </c>
      <c r="CM6" s="97">
        <f t="shared" si="4"/>
        <v>46394</v>
      </c>
      <c r="CN6" s="97">
        <f t="shared" si="4"/>
        <v>46394</v>
      </c>
      <c r="CO6" s="97">
        <f t="shared" si="4"/>
        <v>46394</v>
      </c>
      <c r="CP6" s="97">
        <f t="shared" si="4"/>
        <v>46394</v>
      </c>
      <c r="CQ6" s="99">
        <f t="shared" si="4"/>
        <v>46394</v>
      </c>
      <c r="CR6" s="97">
        <f t="shared" si="4"/>
        <v>46394</v>
      </c>
      <c r="CS6" s="97">
        <f t="shared" si="4"/>
        <v>46394</v>
      </c>
      <c r="CT6" s="100">
        <f t="shared" si="4"/>
        <v>46394</v>
      </c>
      <c r="CU6" s="97">
        <f t="shared" si="4"/>
        <v>46394</v>
      </c>
      <c r="CV6" s="97">
        <f t="shared" si="4"/>
        <v>46394</v>
      </c>
      <c r="CW6" s="97">
        <f t="shared" si="4"/>
        <v>46394</v>
      </c>
      <c r="CX6" s="97">
        <f t="shared" si="4"/>
        <v>46394</v>
      </c>
      <c r="CY6" s="99">
        <f t="shared" si="4"/>
        <v>46394</v>
      </c>
      <c r="CZ6" s="97">
        <f t="shared" si="4"/>
        <v>46394</v>
      </c>
      <c r="DA6" s="97">
        <f t="shared" si="4"/>
        <v>46394</v>
      </c>
      <c r="DB6" s="100">
        <f t="shared" si="4"/>
        <v>46394</v>
      </c>
      <c r="DC6" s="97">
        <f t="shared" si="4"/>
        <v>46394</v>
      </c>
      <c r="DD6" s="97">
        <f t="shared" si="4"/>
        <v>46394</v>
      </c>
      <c r="DE6" s="98">
        <f t="shared" si="4"/>
        <v>46394</v>
      </c>
      <c r="DF6" s="96">
        <f>DF5</f>
        <v>46395</v>
      </c>
      <c r="DG6" s="97">
        <f>DF6</f>
        <v>46395</v>
      </c>
      <c r="DH6" s="97">
        <f t="shared" ref="DH6:EC6" si="5">DG6</f>
        <v>46395</v>
      </c>
      <c r="DI6" s="97">
        <f t="shared" si="5"/>
        <v>46395</v>
      </c>
      <c r="DJ6" s="97">
        <f t="shared" si="5"/>
        <v>46395</v>
      </c>
      <c r="DK6" s="97">
        <f t="shared" si="5"/>
        <v>46395</v>
      </c>
      <c r="DL6" s="97">
        <f t="shared" si="5"/>
        <v>46395</v>
      </c>
      <c r="DM6" s="97">
        <f t="shared" si="5"/>
        <v>46395</v>
      </c>
      <c r="DN6" s="97">
        <f t="shared" si="5"/>
        <v>46395</v>
      </c>
      <c r="DO6" s="99">
        <f t="shared" si="5"/>
        <v>46395</v>
      </c>
      <c r="DP6" s="97">
        <f t="shared" si="5"/>
        <v>46395</v>
      </c>
      <c r="DQ6" s="97">
        <f t="shared" si="5"/>
        <v>46395</v>
      </c>
      <c r="DR6" s="100">
        <f t="shared" si="5"/>
        <v>46395</v>
      </c>
      <c r="DS6" s="97">
        <f t="shared" si="5"/>
        <v>46395</v>
      </c>
      <c r="DT6" s="97">
        <f t="shared" si="5"/>
        <v>46395</v>
      </c>
      <c r="DU6" s="97">
        <f t="shared" si="5"/>
        <v>46395</v>
      </c>
      <c r="DV6" s="97">
        <f t="shared" si="5"/>
        <v>46395</v>
      </c>
      <c r="DW6" s="99">
        <f t="shared" si="5"/>
        <v>46395</v>
      </c>
      <c r="DX6" s="97">
        <f t="shared" si="5"/>
        <v>46395</v>
      </c>
      <c r="DY6" s="97">
        <f t="shared" si="5"/>
        <v>46395</v>
      </c>
      <c r="DZ6" s="100">
        <f t="shared" si="5"/>
        <v>46395</v>
      </c>
      <c r="EA6" s="97">
        <f t="shared" si="5"/>
        <v>46395</v>
      </c>
      <c r="EB6" s="97">
        <f t="shared" si="5"/>
        <v>46395</v>
      </c>
      <c r="EC6" s="98">
        <f t="shared" si="5"/>
        <v>46395</v>
      </c>
      <c r="ED6" s="101">
        <f>ED5</f>
        <v>46396</v>
      </c>
      <c r="EE6" s="102">
        <f>ED6</f>
        <v>46396</v>
      </c>
      <c r="EF6" s="102">
        <f t="shared" ref="EF6:FA6" si="6">EE6</f>
        <v>46396</v>
      </c>
      <c r="EG6" s="102">
        <f t="shared" si="6"/>
        <v>46396</v>
      </c>
      <c r="EH6" s="102">
        <f t="shared" si="6"/>
        <v>46396</v>
      </c>
      <c r="EI6" s="102">
        <f t="shared" si="6"/>
        <v>46396</v>
      </c>
      <c r="EJ6" s="102">
        <f t="shared" si="6"/>
        <v>46396</v>
      </c>
      <c r="EK6" s="102">
        <f t="shared" si="6"/>
        <v>46396</v>
      </c>
      <c r="EL6" s="102">
        <f t="shared" si="6"/>
        <v>46396</v>
      </c>
      <c r="EM6" s="103">
        <f t="shared" si="6"/>
        <v>46396</v>
      </c>
      <c r="EN6" s="102">
        <f t="shared" si="6"/>
        <v>46396</v>
      </c>
      <c r="EO6" s="102">
        <f t="shared" si="6"/>
        <v>46396</v>
      </c>
      <c r="EP6" s="104">
        <f t="shared" si="6"/>
        <v>46396</v>
      </c>
      <c r="EQ6" s="102">
        <f t="shared" si="6"/>
        <v>46396</v>
      </c>
      <c r="ER6" s="102">
        <f t="shared" si="6"/>
        <v>46396</v>
      </c>
      <c r="ES6" s="102">
        <f t="shared" si="6"/>
        <v>46396</v>
      </c>
      <c r="ET6" s="102">
        <f t="shared" si="6"/>
        <v>46396</v>
      </c>
      <c r="EU6" s="103">
        <f t="shared" si="6"/>
        <v>46396</v>
      </c>
      <c r="EV6" s="102">
        <f t="shared" si="6"/>
        <v>46396</v>
      </c>
      <c r="EW6" s="102">
        <f t="shared" si="6"/>
        <v>46396</v>
      </c>
      <c r="EX6" s="104">
        <f t="shared" si="6"/>
        <v>46396</v>
      </c>
      <c r="EY6" s="102">
        <f t="shared" si="6"/>
        <v>46396</v>
      </c>
      <c r="EZ6" s="102">
        <f t="shared" si="6"/>
        <v>46396</v>
      </c>
      <c r="FA6" s="105">
        <f t="shared" si="6"/>
        <v>46396</v>
      </c>
      <c r="FB6" s="106">
        <f>FB5</f>
        <v>46397</v>
      </c>
      <c r="FC6" s="107">
        <f>FB6</f>
        <v>46397</v>
      </c>
      <c r="FD6" s="107">
        <f t="shared" ref="FD6:FY6" si="7">FC6</f>
        <v>46397</v>
      </c>
      <c r="FE6" s="107">
        <f t="shared" si="7"/>
        <v>46397</v>
      </c>
      <c r="FF6" s="107">
        <f t="shared" si="7"/>
        <v>46397</v>
      </c>
      <c r="FG6" s="107">
        <f t="shared" si="7"/>
        <v>46397</v>
      </c>
      <c r="FH6" s="107">
        <f t="shared" si="7"/>
        <v>46397</v>
      </c>
      <c r="FI6" s="107">
        <f t="shared" si="7"/>
        <v>46397</v>
      </c>
      <c r="FJ6" s="107">
        <f t="shared" si="7"/>
        <v>46397</v>
      </c>
      <c r="FK6" s="108">
        <f t="shared" si="7"/>
        <v>46397</v>
      </c>
      <c r="FL6" s="107">
        <f t="shared" si="7"/>
        <v>46397</v>
      </c>
      <c r="FM6" s="107">
        <f t="shared" si="7"/>
        <v>46397</v>
      </c>
      <c r="FN6" s="109">
        <f t="shared" si="7"/>
        <v>46397</v>
      </c>
      <c r="FO6" s="107">
        <f t="shared" si="7"/>
        <v>46397</v>
      </c>
      <c r="FP6" s="107">
        <f t="shared" si="7"/>
        <v>46397</v>
      </c>
      <c r="FQ6" s="107">
        <f t="shared" si="7"/>
        <v>46397</v>
      </c>
      <c r="FR6" s="107">
        <f t="shared" si="7"/>
        <v>46397</v>
      </c>
      <c r="FS6" s="108">
        <f t="shared" si="7"/>
        <v>46397</v>
      </c>
      <c r="FT6" s="107">
        <f t="shared" si="7"/>
        <v>46397</v>
      </c>
      <c r="FU6" s="107">
        <f t="shared" si="7"/>
        <v>46397</v>
      </c>
      <c r="FV6" s="109">
        <f t="shared" si="7"/>
        <v>46397</v>
      </c>
      <c r="FW6" s="107">
        <f t="shared" si="7"/>
        <v>46397</v>
      </c>
      <c r="FX6" s="107">
        <f t="shared" si="7"/>
        <v>46397</v>
      </c>
      <c r="FY6" s="110">
        <f t="shared" si="7"/>
        <v>46397</v>
      </c>
    </row>
    <row r="7" spans="1:181" ht="18.75" customHeight="1" thickBot="1">
      <c r="B7" t="s">
        <v>469</v>
      </c>
      <c r="C7" s="204"/>
      <c r="G7" s="9" t="s">
        <v>137</v>
      </c>
      <c r="H7" s="12" t="s">
        <v>138</v>
      </c>
      <c r="I7" s="12" t="s">
        <v>139</v>
      </c>
      <c r="J7" s="12" t="s">
        <v>140</v>
      </c>
      <c r="K7" s="12" t="s">
        <v>141</v>
      </c>
      <c r="L7" s="12" t="s">
        <v>142</v>
      </c>
      <c r="M7" s="12" t="s">
        <v>143</v>
      </c>
      <c r="N7" s="226" t="s">
        <v>119</v>
      </c>
      <c r="O7" s="227"/>
      <c r="P7" s="227"/>
      <c r="Q7" s="227"/>
      <c r="R7" s="227"/>
      <c r="S7" s="227"/>
      <c r="T7" s="227"/>
      <c r="U7" s="227"/>
      <c r="V7" s="249"/>
      <c r="W7" s="228" t="s">
        <v>116</v>
      </c>
      <c r="X7" s="229"/>
      <c r="Y7" s="229"/>
      <c r="Z7" s="230"/>
      <c r="AA7" s="245" t="s">
        <v>117</v>
      </c>
      <c r="AB7" s="245"/>
      <c r="AC7" s="245"/>
      <c r="AD7" s="245"/>
      <c r="AE7" s="242" t="s">
        <v>118</v>
      </c>
      <c r="AF7" s="243"/>
      <c r="AG7" s="243"/>
      <c r="AH7" s="244"/>
      <c r="AI7" s="227" t="s">
        <v>119</v>
      </c>
      <c r="AJ7" s="227"/>
      <c r="AK7" s="241"/>
      <c r="AL7" s="226" t="s">
        <v>119</v>
      </c>
      <c r="AM7" s="227"/>
      <c r="AN7" s="227"/>
      <c r="AO7" s="227"/>
      <c r="AP7" s="227"/>
      <c r="AQ7" s="227"/>
      <c r="AR7" s="227"/>
      <c r="AS7" s="227"/>
      <c r="AT7" s="227"/>
      <c r="AU7" s="228" t="s">
        <v>116</v>
      </c>
      <c r="AV7" s="229"/>
      <c r="AW7" s="229"/>
      <c r="AX7" s="230"/>
      <c r="AY7" s="245" t="s">
        <v>117</v>
      </c>
      <c r="AZ7" s="245"/>
      <c r="BA7" s="245"/>
      <c r="BB7" s="245"/>
      <c r="BC7" s="242" t="s">
        <v>118</v>
      </c>
      <c r="BD7" s="243"/>
      <c r="BE7" s="243"/>
      <c r="BF7" s="244"/>
      <c r="BG7" s="227" t="s">
        <v>119</v>
      </c>
      <c r="BH7" s="227"/>
      <c r="BI7" s="241"/>
      <c r="BJ7" s="226" t="s">
        <v>119</v>
      </c>
      <c r="BK7" s="227"/>
      <c r="BL7" s="227"/>
      <c r="BM7" s="227"/>
      <c r="BN7" s="227"/>
      <c r="BO7" s="227"/>
      <c r="BP7" s="227"/>
      <c r="BQ7" s="227"/>
      <c r="BR7" s="227"/>
      <c r="BS7" s="228" t="s">
        <v>116</v>
      </c>
      <c r="BT7" s="229"/>
      <c r="BU7" s="229"/>
      <c r="BV7" s="230"/>
      <c r="BW7" s="245" t="s">
        <v>117</v>
      </c>
      <c r="BX7" s="245"/>
      <c r="BY7" s="245"/>
      <c r="BZ7" s="245"/>
      <c r="CA7" s="242" t="s">
        <v>118</v>
      </c>
      <c r="CB7" s="243"/>
      <c r="CC7" s="243"/>
      <c r="CD7" s="244"/>
      <c r="CE7" s="227" t="s">
        <v>119</v>
      </c>
      <c r="CF7" s="227"/>
      <c r="CG7" s="241"/>
      <c r="CH7" s="227" t="s">
        <v>119</v>
      </c>
      <c r="CI7" s="227"/>
      <c r="CJ7" s="227"/>
      <c r="CK7" s="227"/>
      <c r="CL7" s="227"/>
      <c r="CM7" s="227"/>
      <c r="CN7" s="227"/>
      <c r="CO7" s="227"/>
      <c r="CP7" s="227"/>
      <c r="CQ7" s="228" t="s">
        <v>116</v>
      </c>
      <c r="CR7" s="229"/>
      <c r="CS7" s="229"/>
      <c r="CT7" s="230"/>
      <c r="CU7" s="245" t="s">
        <v>117</v>
      </c>
      <c r="CV7" s="245"/>
      <c r="CW7" s="245"/>
      <c r="CX7" s="245"/>
      <c r="CY7" s="242" t="s">
        <v>118</v>
      </c>
      <c r="CZ7" s="243"/>
      <c r="DA7" s="243"/>
      <c r="DB7" s="244"/>
      <c r="DC7" s="227" t="s">
        <v>119</v>
      </c>
      <c r="DD7" s="227"/>
      <c r="DE7" s="241"/>
      <c r="DF7" s="226" t="s">
        <v>119</v>
      </c>
      <c r="DG7" s="227"/>
      <c r="DH7" s="227"/>
      <c r="DI7" s="227"/>
      <c r="DJ7" s="227"/>
      <c r="DK7" s="227"/>
      <c r="DL7" s="227"/>
      <c r="DM7" s="227"/>
      <c r="DN7" s="227"/>
      <c r="DO7" s="228" t="s">
        <v>116</v>
      </c>
      <c r="DP7" s="229"/>
      <c r="DQ7" s="229"/>
      <c r="DR7" s="230"/>
      <c r="DS7" s="245" t="s">
        <v>117</v>
      </c>
      <c r="DT7" s="245"/>
      <c r="DU7" s="245"/>
      <c r="DV7" s="245"/>
      <c r="DW7" s="242" t="s">
        <v>118</v>
      </c>
      <c r="DX7" s="243"/>
      <c r="DY7" s="243"/>
      <c r="DZ7" s="244"/>
      <c r="EA7" s="227" t="s">
        <v>119</v>
      </c>
      <c r="EB7" s="227"/>
      <c r="EC7" s="241"/>
      <c r="ED7" s="226" t="s">
        <v>119</v>
      </c>
      <c r="EE7" s="227"/>
      <c r="EF7" s="227"/>
      <c r="EG7" s="227"/>
      <c r="EH7" s="227"/>
      <c r="EI7" s="227"/>
      <c r="EJ7" s="227"/>
      <c r="EK7" s="227"/>
      <c r="EL7" s="227"/>
      <c r="EM7" s="228" t="s">
        <v>116</v>
      </c>
      <c r="EN7" s="229"/>
      <c r="EO7" s="229"/>
      <c r="EP7" s="230"/>
      <c r="EQ7" s="245" t="s">
        <v>117</v>
      </c>
      <c r="ER7" s="245"/>
      <c r="ES7" s="245"/>
      <c r="ET7" s="245"/>
      <c r="EU7" s="242" t="s">
        <v>118</v>
      </c>
      <c r="EV7" s="243"/>
      <c r="EW7" s="243"/>
      <c r="EX7" s="244"/>
      <c r="EY7" s="227" t="s">
        <v>119</v>
      </c>
      <c r="EZ7" s="227"/>
      <c r="FA7" s="241"/>
      <c r="FB7" s="226" t="s">
        <v>119</v>
      </c>
      <c r="FC7" s="227"/>
      <c r="FD7" s="227"/>
      <c r="FE7" s="227"/>
      <c r="FF7" s="227"/>
      <c r="FG7" s="227"/>
      <c r="FH7" s="227"/>
      <c r="FI7" s="227"/>
      <c r="FJ7" s="227"/>
      <c r="FK7" s="228" t="s">
        <v>116</v>
      </c>
      <c r="FL7" s="229"/>
      <c r="FM7" s="229"/>
      <c r="FN7" s="230"/>
      <c r="FO7" s="245" t="s">
        <v>117</v>
      </c>
      <c r="FP7" s="245"/>
      <c r="FQ7" s="245"/>
      <c r="FR7" s="245"/>
      <c r="FS7" s="242" t="s">
        <v>118</v>
      </c>
      <c r="FT7" s="243"/>
      <c r="FU7" s="243"/>
      <c r="FV7" s="244"/>
      <c r="FW7" s="227" t="s">
        <v>119</v>
      </c>
      <c r="FX7" s="227"/>
      <c r="FY7" s="241"/>
    </row>
    <row r="8" spans="1:181" ht="19.5" thickBot="1">
      <c r="A8" s="54"/>
      <c r="B8" s="158" t="s">
        <v>350</v>
      </c>
      <c r="C8" s="55"/>
      <c r="D8" s="10" t="s">
        <v>128</v>
      </c>
      <c r="E8" s="10"/>
      <c r="F8" s="10"/>
      <c r="G8" s="10" t="s">
        <v>114</v>
      </c>
      <c r="H8" s="19" t="s">
        <v>114</v>
      </c>
      <c r="I8" s="19" t="s">
        <v>114</v>
      </c>
      <c r="J8" s="19" t="s">
        <v>114</v>
      </c>
      <c r="K8" s="19" t="s">
        <v>114</v>
      </c>
      <c r="L8" s="19" t="s">
        <v>114</v>
      </c>
      <c r="M8" s="19" t="s">
        <v>114</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134</v>
      </c>
      <c r="C9" s="192"/>
      <c r="D9" s="11" t="s">
        <v>151</v>
      </c>
      <c r="E9" s="10" t="str">
        <f>INDEX(施設情報!$D$1:$D$1000,MATCH(D9,施設情報!$C$1:$C$1000,0))</f>
        <v>1</v>
      </c>
      <c r="F9" s="11"/>
      <c r="G9" s="8" t="str">
        <f>$D9&amp;"-"&amp;$N$5</f>
        <v>001-46391</v>
      </c>
      <c r="H9" s="10" t="str">
        <f>$D9&amp;"-"&amp;$AL$5</f>
        <v>001-46392</v>
      </c>
      <c r="I9" s="10" t="str">
        <f>$D9&amp;"-"&amp;$BJ$5</f>
        <v>001-46393</v>
      </c>
      <c r="J9" s="10" t="str">
        <f>$D9&amp;"-"&amp;$CH$5</f>
        <v>001-46394</v>
      </c>
      <c r="K9" s="10" t="str">
        <f>$D9&amp;"-"&amp;$DF$5</f>
        <v>001-46395</v>
      </c>
      <c r="L9" s="10" t="str">
        <f>$D9&amp;"-"&amp;$ED$5</f>
        <v>001-46396</v>
      </c>
      <c r="M9" s="10" t="str">
        <f>$D9&amp;"-"&amp;$FB$5</f>
        <v>001-46397</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6" t="str">
        <f ca="1">IF(COUNTIF(空き状況確認テーブル!T9:V9,"×")&lt;&gt;0,"×",IF(COUNTIF(空き状況確認テーブル!T9:V9,"△")&lt;&gt;0,"△",IF(COUNTIF(空き状況確認テーブル!T9:V9,"△")&lt;&gt;0,"△","〇")))</f>
        <v>△</v>
      </c>
      <c r="U9" s="217"/>
      <c r="V9" s="218"/>
      <c r="W9" s="219" t="str">
        <f ca="1">IF(COUNTIF(空き状況確認テーブル!W9:Z9,"×")&lt;&gt;0,"×",IF(COUNTIF(空き状況確認テーブル!W9:Z9,"△")&lt;&gt;0,"△",IF(COUNTIF(空き状況確認テーブル!W9:Z9,"△")&lt;&gt;0,"△","〇")))</f>
        <v>△</v>
      </c>
      <c r="X9" s="219"/>
      <c r="Y9" s="219"/>
      <c r="Z9" s="219"/>
      <c r="AA9" s="219" t="str">
        <f ca="1">IF(COUNTIF(空き状況確認テーブル!AA9:AD9,"×")&lt;&gt;0,"×",IF(COUNTIF(空き状況確認テーブル!AA9:AD9,"△")&lt;&gt;0,"△",IF(COUNTIF(空き状況確認テーブル!AA9:AD9,"△")&lt;&gt;0,"△","〇")))</f>
        <v>△</v>
      </c>
      <c r="AB9" s="219"/>
      <c r="AC9" s="219"/>
      <c r="AD9" s="219"/>
      <c r="AE9" s="219" t="str">
        <f ca="1">IF(COUNTIF(空き状況確認テーブル!AE9:AH9,"×")&lt;&gt;0,"×",IF(COUNTIF(空き状況確認テーブル!AE9:AH9,"△")&lt;&gt;0,"△",IF(COUNTIF(空き状況確認テーブル!AE9:AH9,"△")&lt;&gt;0,"△","〇")))</f>
        <v>△</v>
      </c>
      <c r="AF9" s="219"/>
      <c r="AG9" s="219"/>
      <c r="AH9" s="219"/>
      <c r="AI9" s="216" t="str">
        <f ca="1">IF(COUNTIF(空き状況確認テーブル!AI9:AK9,"×")&lt;&gt;0,"×",IF(COUNTIF(空き状況確認テーブル!AI9:AK9,"△")&lt;&gt;0,"△",IF(COUNTIF(空き状況確認テーブル!AI9:AK9,"△")&lt;&gt;0,"△","〇")))</f>
        <v>△</v>
      </c>
      <c r="AJ9" s="217"/>
      <c r="AK9" s="220"/>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6" t="str">
        <f ca="1">IF(COUNTIF(空き状況確認テーブル!AR9:AT9,"×")&lt;&gt;0,"×",IF(COUNTIF(空き状況確認テーブル!AR9:AT9,"△")&lt;&gt;0,"△",IF(COUNTIF(空き状況確認テーブル!AR9:AT9,"△")&lt;&gt;0,"△","〇")))</f>
        <v>△</v>
      </c>
      <c r="AS9" s="217"/>
      <c r="AT9" s="218"/>
      <c r="AU9" s="219" t="str">
        <f ca="1">IF(COUNTIF(空き状況確認テーブル!AU9:AX9,"×")&lt;&gt;0,"×",IF(COUNTIF(空き状況確認テーブル!AU9:AX9,"△")&lt;&gt;0,"△",IF(COUNTIF(空き状況確認テーブル!AU9:AX9,"△")&lt;&gt;0,"△","〇")))</f>
        <v>△</v>
      </c>
      <c r="AV9" s="219"/>
      <c r="AW9" s="219"/>
      <c r="AX9" s="219"/>
      <c r="AY9" s="219" t="str">
        <f ca="1">IF(COUNTIF(空き状況確認テーブル!AY9:BB9,"×")&lt;&gt;0,"×",IF(COUNTIF(空き状況確認テーブル!AY9:BB9,"△")&lt;&gt;0,"△",IF(COUNTIF(空き状況確認テーブル!AY9:BB9,"△")&lt;&gt;0,"△","〇")))</f>
        <v>△</v>
      </c>
      <c r="AZ9" s="219"/>
      <c r="BA9" s="219"/>
      <c r="BB9" s="219"/>
      <c r="BC9" s="219" t="str">
        <f ca="1">IF(COUNTIF(空き状況確認テーブル!BC9:BF9,"×")&lt;&gt;0,"×",IF(COUNTIF(空き状況確認テーブル!BC9:BF9,"△")&lt;&gt;0,"△",IF(COUNTIF(空き状況確認テーブル!BC9:BF9,"△")&lt;&gt;0,"△","〇")))</f>
        <v>△</v>
      </c>
      <c r="BD9" s="219"/>
      <c r="BE9" s="219"/>
      <c r="BF9" s="219"/>
      <c r="BG9" s="216" t="str">
        <f ca="1">IF(COUNTIF(空き状況確認テーブル!BG9:BI9,"×")&lt;&gt;0,"×",IF(COUNTIF(空き状況確認テーブル!BG9:BI9,"△")&lt;&gt;0,"△",IF(COUNTIF(空き状況確認テーブル!BG9:BI9,"△")&lt;&gt;0,"△","〇")))</f>
        <v>△</v>
      </c>
      <c r="BH9" s="217"/>
      <c r="BI9" s="220"/>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6" t="str">
        <f ca="1">IF(COUNTIF(空き状況確認テーブル!BP9:BR9,"×")&lt;&gt;0,"×",IF(COUNTIF(空き状況確認テーブル!BP9:BR9,"△")&lt;&gt;0,"△",IF(COUNTIF(空き状況確認テーブル!BP9:BR9,"△")&lt;&gt;0,"△","〇")))</f>
        <v>△</v>
      </c>
      <c r="BQ9" s="217"/>
      <c r="BR9" s="218"/>
      <c r="BS9" s="219" t="str">
        <f ca="1">IF(COUNTIF(空き状況確認テーブル!BS9:BV9,"×")&lt;&gt;0,"×",IF(COUNTIF(空き状況確認テーブル!BS9:BV9,"△")&lt;&gt;0,"△",IF(COUNTIF(空き状況確認テーブル!BS9:BV9,"△")&lt;&gt;0,"△","〇")))</f>
        <v>△</v>
      </c>
      <c r="BT9" s="219"/>
      <c r="BU9" s="219"/>
      <c r="BV9" s="219"/>
      <c r="BW9" s="219" t="str">
        <f ca="1">IF(COUNTIF(空き状況確認テーブル!BW9:BZ9,"×")&lt;&gt;0,"×",IF(COUNTIF(空き状況確認テーブル!BW9:BZ9,"△")&lt;&gt;0,"△",IF(COUNTIF(空き状況確認テーブル!BW9:BZ9,"△")&lt;&gt;0,"△","〇")))</f>
        <v>△</v>
      </c>
      <c r="BX9" s="219"/>
      <c r="BY9" s="219"/>
      <c r="BZ9" s="219"/>
      <c r="CA9" s="219" t="str">
        <f ca="1">IF(COUNTIF(空き状況確認テーブル!CA9:CD9,"×")&lt;&gt;0,"×",IF(COUNTIF(空き状況確認テーブル!CA9:CD9,"△")&lt;&gt;0,"△",IF(COUNTIF(空き状況確認テーブル!CA9:CD9,"△")&lt;&gt;0,"△","〇")))</f>
        <v>△</v>
      </c>
      <c r="CB9" s="219"/>
      <c r="CC9" s="219"/>
      <c r="CD9" s="219"/>
      <c r="CE9" s="216" t="str">
        <f ca="1">IF(COUNTIF(空き状況確認テーブル!CE9:CG9,"×")&lt;&gt;0,"×",IF(COUNTIF(空き状況確認テーブル!CE9:CG9,"△")&lt;&gt;0,"△",IF(COUNTIF(空き状況確認テーブル!CE9:CG9,"△")&lt;&gt;0,"△","〇")))</f>
        <v>△</v>
      </c>
      <c r="CF9" s="217"/>
      <c r="CG9" s="220"/>
      <c r="CH9" s="187"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6" t="str">
        <f ca="1">IF(COUNTIF(空き状況確認テーブル!CN9:CP9,"×")&lt;&gt;0,"×",IF(COUNTIF(空き状況確認テーブル!CN9:CP9,"△")&lt;&gt;0,"△",IF(COUNTIF(空き状況確認テーブル!CN9:CP9,"△")&lt;&gt;0,"△","〇")))</f>
        <v>△</v>
      </c>
      <c r="CO9" s="217"/>
      <c r="CP9" s="218"/>
      <c r="CQ9" s="219" t="str">
        <f ca="1">IF(COUNTIF(空き状況確認テーブル!CQ9:CT9,"×")&lt;&gt;0,"×",IF(COUNTIF(空き状況確認テーブル!CQ9:CT9,"△")&lt;&gt;0,"△",IF(COUNTIF(空き状況確認テーブル!CQ9:CT9,"△")&lt;&gt;0,"△","〇")))</f>
        <v>△</v>
      </c>
      <c r="CR9" s="219"/>
      <c r="CS9" s="219"/>
      <c r="CT9" s="219"/>
      <c r="CU9" s="219" t="str">
        <f ca="1">IF(COUNTIF(空き状況確認テーブル!CU9:CX9,"×")&lt;&gt;0,"×",IF(COUNTIF(空き状況確認テーブル!CU9:CX9,"△")&lt;&gt;0,"△",IF(COUNTIF(空き状況確認テーブル!CU9:CX9,"△")&lt;&gt;0,"△","〇")))</f>
        <v>△</v>
      </c>
      <c r="CV9" s="219"/>
      <c r="CW9" s="219"/>
      <c r="CX9" s="219"/>
      <c r="CY9" s="219" t="str">
        <f ca="1">IF(COUNTIF(空き状況確認テーブル!CY9:DB9,"×")&lt;&gt;0,"×",IF(COUNTIF(空き状況確認テーブル!CY9:DB9,"△")&lt;&gt;0,"△",IF(COUNTIF(空き状況確認テーブル!CY9:DB9,"△")&lt;&gt;0,"△","〇")))</f>
        <v>△</v>
      </c>
      <c r="CZ9" s="219"/>
      <c r="DA9" s="219"/>
      <c r="DB9" s="219"/>
      <c r="DC9" s="216" t="str">
        <f ca="1">IF(COUNTIF(空き状況確認テーブル!DC9:DE9,"×")&lt;&gt;0,"×",IF(COUNTIF(空き状況確認テーブル!DC9:DE9,"△")&lt;&gt;0,"△",IF(COUNTIF(空き状況確認テーブル!DC9:DE9,"△")&lt;&gt;0,"△","〇")))</f>
        <v>△</v>
      </c>
      <c r="DD9" s="217"/>
      <c r="DE9" s="220"/>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6" t="str">
        <f ca="1">IF(COUNTIF(空き状況確認テーブル!DL9:DN9,"×")&lt;&gt;0,"×",IF(COUNTIF(空き状況確認テーブル!DL9:DN9,"△")&lt;&gt;0,"△",IF(COUNTIF(空き状況確認テーブル!DL9:DN9,"△")&lt;&gt;0,"△","〇")))</f>
        <v>△</v>
      </c>
      <c r="DM9" s="217"/>
      <c r="DN9" s="218"/>
      <c r="DO9" s="219" t="str">
        <f ca="1">IF(COUNTIF(空き状況確認テーブル!DO9:DR9,"×")&lt;&gt;0,"×",IF(COUNTIF(空き状況確認テーブル!DO9:DR9,"△")&lt;&gt;0,"△",IF(COUNTIF(空き状況確認テーブル!DO9:DR9,"△")&lt;&gt;0,"△","〇")))</f>
        <v>△</v>
      </c>
      <c r="DP9" s="219"/>
      <c r="DQ9" s="219"/>
      <c r="DR9" s="219"/>
      <c r="DS9" s="219" t="str">
        <f ca="1">IF(COUNTIF(空き状況確認テーブル!DS9:DV9,"×")&lt;&gt;0,"×",IF(COUNTIF(空き状況確認テーブル!DS9:DV9,"△")&lt;&gt;0,"△",IF(COUNTIF(空き状況確認テーブル!DS9:DV9,"△")&lt;&gt;0,"△","〇")))</f>
        <v>△</v>
      </c>
      <c r="DT9" s="219"/>
      <c r="DU9" s="219"/>
      <c r="DV9" s="219"/>
      <c r="DW9" s="219" t="str">
        <f ca="1">IF(COUNTIF(空き状況確認テーブル!DW9:DZ9,"×")&lt;&gt;0,"×",IF(COUNTIF(空き状況確認テーブル!DW9:DZ9,"△")&lt;&gt;0,"△",IF(COUNTIF(空き状況確認テーブル!DW9:DZ9,"△")&lt;&gt;0,"△","〇")))</f>
        <v>△</v>
      </c>
      <c r="DX9" s="219"/>
      <c r="DY9" s="219"/>
      <c r="DZ9" s="219"/>
      <c r="EA9" s="216" t="str">
        <f ca="1">IF(COUNTIF(空き状況確認テーブル!EA9:EC9,"×")&lt;&gt;0,"×",IF(COUNTIF(空き状況確認テーブル!EA9:EC9,"△")&lt;&gt;0,"△",IF(COUNTIF(空き状況確認テーブル!EA9:EC9,"△")&lt;&gt;0,"△","〇")))</f>
        <v>△</v>
      </c>
      <c r="EB9" s="217"/>
      <c r="EC9" s="220"/>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6" t="str">
        <f ca="1">IF(COUNTIF(空き状況確認テーブル!EJ9:EL9,"×")&lt;&gt;0,"×",IF(COUNTIF(空き状況確認テーブル!EJ9:EL9,"△")&lt;&gt;0,"△",IF(COUNTIF(空き状況確認テーブル!EJ9:EL9,"△")&lt;&gt;0,"△","〇")))</f>
        <v>×</v>
      </c>
      <c r="EK9" s="217"/>
      <c r="EL9" s="218"/>
      <c r="EM9" s="219" t="str">
        <f ca="1">IF(COUNTIF(空き状況確認テーブル!EM9:EP9,"×")&lt;&gt;0,"×",IF(COUNTIF(空き状況確認テーブル!EM9:EP9,"△")&lt;&gt;0,"△",IF(COUNTIF(空き状況確認テーブル!EM9:EP9,"△")&lt;&gt;0,"△","〇")))</f>
        <v>×</v>
      </c>
      <c r="EN9" s="219"/>
      <c r="EO9" s="219"/>
      <c r="EP9" s="219"/>
      <c r="EQ9" s="219" t="str">
        <f ca="1">IF(COUNTIF(空き状況確認テーブル!EQ9:ET9,"×")&lt;&gt;0,"×",IF(COUNTIF(空き状況確認テーブル!EQ9:ET9,"△")&lt;&gt;0,"△",IF(COUNTIF(空き状況確認テーブル!EQ9:ET9,"△")&lt;&gt;0,"△","〇")))</f>
        <v>×</v>
      </c>
      <c r="ER9" s="219"/>
      <c r="ES9" s="219"/>
      <c r="ET9" s="219"/>
      <c r="EU9" s="219" t="str">
        <f ca="1">IF(COUNTIF(空き状況確認テーブル!EU9:EX9,"×")&lt;&gt;0,"×",IF(COUNTIF(空き状況確認テーブル!EU9:EX9,"△")&lt;&gt;0,"△",IF(COUNTIF(空き状況確認テーブル!EU9:EX9,"△")&lt;&gt;0,"△","〇")))</f>
        <v>×</v>
      </c>
      <c r="EV9" s="219"/>
      <c r="EW9" s="219"/>
      <c r="EX9" s="219"/>
      <c r="EY9" s="216" t="str">
        <f ca="1">IF(COUNTIF(空き状況確認テーブル!EY9:FA9,"×")&lt;&gt;0,"×",IF(COUNTIF(空き状況確認テーブル!EY9:FA9,"△")&lt;&gt;0,"△",IF(COUNTIF(空き状況確認テーブル!EY9:FA9,"△")&lt;&gt;0,"△","〇")))</f>
        <v>×</v>
      </c>
      <c r="EZ9" s="217"/>
      <c r="FA9" s="220"/>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6" t="str">
        <f ca="1">IF(COUNTIF(空き状況確認テーブル!FH9:FJ9,"×")&lt;&gt;0,"×",IF(COUNTIF(空き状況確認テーブル!FH9:FJ9,"△")&lt;&gt;0,"△",IF(COUNTIF(空き状況確認テーブル!FH9:FJ9,"△")&lt;&gt;0,"△","〇")))</f>
        <v>×</v>
      </c>
      <c r="FI9" s="217"/>
      <c r="FJ9" s="218"/>
      <c r="FK9" s="219" t="str">
        <f ca="1">IF(COUNTIF(空き状況確認テーブル!FK9:FN9,"×")&lt;&gt;0,"×",IF(COUNTIF(空き状況確認テーブル!FK9:FN9,"△")&lt;&gt;0,"△",IF(COUNTIF(空き状況確認テーブル!FK9:FN9,"△")&lt;&gt;0,"△","〇")))</f>
        <v>×</v>
      </c>
      <c r="FL9" s="219"/>
      <c r="FM9" s="219"/>
      <c r="FN9" s="219"/>
      <c r="FO9" s="219" t="str">
        <f ca="1">IF(COUNTIF(空き状況確認テーブル!FO9:FR9,"×")&lt;&gt;0,"×",IF(COUNTIF(空き状況確認テーブル!FO9:FR9,"△")&lt;&gt;0,"△",IF(COUNTIF(空き状況確認テーブル!FO9:FR9,"△")&lt;&gt;0,"△","〇")))</f>
        <v>×</v>
      </c>
      <c r="FP9" s="219"/>
      <c r="FQ9" s="219"/>
      <c r="FR9" s="219"/>
      <c r="FS9" s="219" t="str">
        <f ca="1">IF(COUNTIF(空き状況確認テーブル!FS9:FV9,"×")&lt;&gt;0,"×",IF(COUNTIF(空き状況確認テーブル!FS9:FV9,"△")&lt;&gt;0,"△",IF(COUNTIF(空き状況確認テーブル!FS9:FV9,"△")&lt;&gt;0,"△","〇")))</f>
        <v>×</v>
      </c>
      <c r="FT9" s="219"/>
      <c r="FU9" s="219"/>
      <c r="FV9" s="219"/>
      <c r="FW9" s="216" t="str">
        <f ca="1">IF(COUNTIF(空き状況確認テーブル!FW9:FY9,"×")&lt;&gt;0,"×",IF(COUNTIF(空き状況確認テーブル!FW9:FY9,"△")&lt;&gt;0,"△",IF(COUNTIF(空き状況確認テーブル!FW9:FY9,"△")&lt;&gt;0,"△","〇")))</f>
        <v>×</v>
      </c>
      <c r="FX9" s="217"/>
      <c r="FY9" s="220"/>
    </row>
    <row r="10" spans="1:181">
      <c r="A10" s="14" t="s">
        <v>135</v>
      </c>
      <c r="C10" s="192"/>
      <c r="D10" s="11" t="s">
        <v>220</v>
      </c>
      <c r="E10" s="10" t="str">
        <f>INDEX(施設情報!$D$1:$D$1000,MATCH(D10,施設情報!$C$1:$C$1000,0))</f>
        <v>1</v>
      </c>
      <c r="F10" s="11"/>
      <c r="G10" s="8" t="str">
        <f>$D10&amp;"-"&amp;$N$5</f>
        <v>002-46391</v>
      </c>
      <c r="H10" s="10" t="str">
        <f>$D10&amp;"-"&amp;$AL$5</f>
        <v>002-46392</v>
      </c>
      <c r="I10" s="10" t="str">
        <f>$D10&amp;"-"&amp;$BJ$5</f>
        <v>002-46393</v>
      </c>
      <c r="J10" s="10" t="str">
        <f>$D10&amp;"-"&amp;$CH$5</f>
        <v>002-46394</v>
      </c>
      <c r="K10" s="10" t="str">
        <f>$D10&amp;"-"&amp;$DF$5</f>
        <v>002-46395</v>
      </c>
      <c r="L10" s="10" t="str">
        <f>$D10&amp;"-"&amp;$ED$5</f>
        <v>002-46396</v>
      </c>
      <c r="M10" s="10" t="str">
        <f>$D10&amp;"-"&amp;$FB$5</f>
        <v>002-46397</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6" t="str">
        <f ca="1">IF(COUNTIF(空き状況確認テーブル!T10:V10,"×")&lt;&gt;0,"×",IF(COUNTIF(空き状況確認テーブル!T10:V10,"△")&lt;&gt;0,"△",IF(COUNTIF(空き状況確認テーブル!T10:V10,"△")&lt;&gt;0,"△","〇")))</f>
        <v>△</v>
      </c>
      <c r="U10" s="217"/>
      <c r="V10" s="218"/>
      <c r="W10" s="219" t="str">
        <f ca="1">IF(COUNTIF(空き状況確認テーブル!W10:Z10,"×")&lt;&gt;0,"×",IF(COUNTIF(空き状況確認テーブル!W10:Z10,"△")&lt;&gt;0,"△",IF(COUNTIF(空き状況確認テーブル!W10:Z10,"△")&lt;&gt;0,"△","〇")))</f>
        <v>△</v>
      </c>
      <c r="X10" s="219"/>
      <c r="Y10" s="219"/>
      <c r="Z10" s="219"/>
      <c r="AA10" s="219" t="str">
        <f ca="1">IF(COUNTIF(空き状況確認テーブル!AA10:AD10,"×")&lt;&gt;0,"×",IF(COUNTIF(空き状況確認テーブル!AA10:AD10,"△")&lt;&gt;0,"△",IF(COUNTIF(空き状況確認テーブル!AA10:AD10,"△")&lt;&gt;0,"△","〇")))</f>
        <v>△</v>
      </c>
      <c r="AB10" s="219"/>
      <c r="AC10" s="219"/>
      <c r="AD10" s="219"/>
      <c r="AE10" s="219" t="str">
        <f ca="1">IF(COUNTIF(空き状況確認テーブル!AE10:AH10,"×")&lt;&gt;0,"×",IF(COUNTIF(空き状況確認テーブル!AE10:AH10,"△")&lt;&gt;0,"△",IF(COUNTIF(空き状況確認テーブル!AE10:AH10,"△")&lt;&gt;0,"△","〇")))</f>
        <v>△</v>
      </c>
      <c r="AF10" s="219"/>
      <c r="AG10" s="219"/>
      <c r="AH10" s="219"/>
      <c r="AI10" s="216" t="str">
        <f ca="1">IF(COUNTIF(空き状況確認テーブル!AI10:AK10,"×")&lt;&gt;0,"×",IF(COUNTIF(空き状況確認テーブル!AI10:AK10,"△")&lt;&gt;0,"△",IF(COUNTIF(空き状況確認テーブル!AI10:AK10,"△")&lt;&gt;0,"△","〇")))</f>
        <v>△</v>
      </c>
      <c r="AJ10" s="217"/>
      <c r="AK10" s="220"/>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6" t="str">
        <f ca="1">IF(COUNTIF(空き状況確認テーブル!AR10:AT10,"×")&lt;&gt;0,"×",IF(COUNTIF(空き状況確認テーブル!AR10:AT10,"△")&lt;&gt;0,"△",IF(COUNTIF(空き状況確認テーブル!AR10:AT10,"△")&lt;&gt;0,"△","〇")))</f>
        <v>△</v>
      </c>
      <c r="AS10" s="217"/>
      <c r="AT10" s="218"/>
      <c r="AU10" s="219" t="str">
        <f ca="1">IF(COUNTIF(空き状況確認テーブル!AU10:AX10,"×")&lt;&gt;0,"×",IF(COUNTIF(空き状況確認テーブル!AU10:AX10,"△")&lt;&gt;0,"△",IF(COUNTIF(空き状況確認テーブル!AU10:AX10,"△")&lt;&gt;0,"△","〇")))</f>
        <v>△</v>
      </c>
      <c r="AV10" s="219"/>
      <c r="AW10" s="219"/>
      <c r="AX10" s="219"/>
      <c r="AY10" s="219" t="str">
        <f ca="1">IF(COUNTIF(空き状況確認テーブル!AY10:BB10,"×")&lt;&gt;0,"×",IF(COUNTIF(空き状況確認テーブル!AY10:BB10,"△")&lt;&gt;0,"△",IF(COUNTIF(空き状況確認テーブル!AY10:BB10,"△")&lt;&gt;0,"△","〇")))</f>
        <v>△</v>
      </c>
      <c r="AZ10" s="219"/>
      <c r="BA10" s="219"/>
      <c r="BB10" s="219"/>
      <c r="BC10" s="219" t="str">
        <f ca="1">IF(COUNTIF(空き状況確認テーブル!BC10:BF10,"×")&lt;&gt;0,"×",IF(COUNTIF(空き状況確認テーブル!BC10:BF10,"△")&lt;&gt;0,"△",IF(COUNTIF(空き状況確認テーブル!BC10:BF10,"△")&lt;&gt;0,"△","〇")))</f>
        <v>△</v>
      </c>
      <c r="BD10" s="219"/>
      <c r="BE10" s="219"/>
      <c r="BF10" s="219"/>
      <c r="BG10" s="216" t="str">
        <f ca="1">IF(COUNTIF(空き状況確認テーブル!BG10:BI10,"×")&lt;&gt;0,"×",IF(COUNTIF(空き状況確認テーブル!BG10:BI10,"△")&lt;&gt;0,"△",IF(COUNTIF(空き状況確認テーブル!BG10:BI10,"△")&lt;&gt;0,"△","〇")))</f>
        <v>△</v>
      </c>
      <c r="BH10" s="217"/>
      <c r="BI10" s="220"/>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6" t="str">
        <f ca="1">IF(COUNTIF(空き状況確認テーブル!BP10:BR10,"×")&lt;&gt;0,"×",IF(COUNTIF(空き状況確認テーブル!BP10:BR10,"△")&lt;&gt;0,"△",IF(COUNTIF(空き状況確認テーブル!BP10:BR10,"△")&lt;&gt;0,"△","〇")))</f>
        <v>△</v>
      </c>
      <c r="BQ10" s="217"/>
      <c r="BR10" s="218"/>
      <c r="BS10" s="219" t="str">
        <f ca="1">IF(COUNTIF(空き状況確認テーブル!BS10:BV10,"×")&lt;&gt;0,"×",IF(COUNTIF(空き状況確認テーブル!BS10:BV10,"△")&lt;&gt;0,"△",IF(COUNTIF(空き状況確認テーブル!BS10:BV10,"△")&lt;&gt;0,"△","〇")))</f>
        <v>△</v>
      </c>
      <c r="BT10" s="219"/>
      <c r="BU10" s="219"/>
      <c r="BV10" s="219"/>
      <c r="BW10" s="219" t="str">
        <f ca="1">IF(COUNTIF(空き状況確認テーブル!BW10:BZ10,"×")&lt;&gt;0,"×",IF(COUNTIF(空き状況確認テーブル!BW10:BZ10,"△")&lt;&gt;0,"△",IF(COUNTIF(空き状況確認テーブル!BW10:BZ10,"△")&lt;&gt;0,"△","〇")))</f>
        <v>△</v>
      </c>
      <c r="BX10" s="219"/>
      <c r="BY10" s="219"/>
      <c r="BZ10" s="219"/>
      <c r="CA10" s="219" t="str">
        <f ca="1">IF(COUNTIF(空き状況確認テーブル!CA10:CD10,"×")&lt;&gt;0,"×",IF(COUNTIF(空き状況確認テーブル!CA10:CD10,"△")&lt;&gt;0,"△",IF(COUNTIF(空き状況確認テーブル!CA10:CD10,"△")&lt;&gt;0,"△","〇")))</f>
        <v>△</v>
      </c>
      <c r="CB10" s="219"/>
      <c r="CC10" s="219"/>
      <c r="CD10" s="219"/>
      <c r="CE10" s="216" t="str">
        <f ca="1">IF(COUNTIF(空き状況確認テーブル!CE10:CG10,"×")&lt;&gt;0,"×",IF(COUNTIF(空き状況確認テーブル!CE10:CG10,"△")&lt;&gt;0,"△",IF(COUNTIF(空き状況確認テーブル!CE10:CG10,"△")&lt;&gt;0,"△","〇")))</f>
        <v>△</v>
      </c>
      <c r="CF10" s="217"/>
      <c r="CG10" s="220"/>
      <c r="CH10" s="187"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6" t="str">
        <f ca="1">IF(COUNTIF(空き状況確認テーブル!CN10:CP10,"×")&lt;&gt;0,"×",IF(COUNTIF(空き状況確認テーブル!CN10:CP10,"△")&lt;&gt;0,"△",IF(COUNTIF(空き状況確認テーブル!CN10:CP10,"△")&lt;&gt;0,"△","〇")))</f>
        <v>△</v>
      </c>
      <c r="CO10" s="217"/>
      <c r="CP10" s="218"/>
      <c r="CQ10" s="219" t="str">
        <f ca="1">IF(COUNTIF(空き状況確認テーブル!CQ10:CT10,"×")&lt;&gt;0,"×",IF(COUNTIF(空き状況確認テーブル!CQ10:CT10,"△")&lt;&gt;0,"△",IF(COUNTIF(空き状況確認テーブル!CQ10:CT10,"△")&lt;&gt;0,"△","〇")))</f>
        <v>△</v>
      </c>
      <c r="CR10" s="219"/>
      <c r="CS10" s="219"/>
      <c r="CT10" s="219"/>
      <c r="CU10" s="219" t="str">
        <f ca="1">IF(COUNTIF(空き状況確認テーブル!CU10:CX10,"×")&lt;&gt;0,"×",IF(COUNTIF(空き状況確認テーブル!CU10:CX10,"△")&lt;&gt;0,"△",IF(COUNTIF(空き状況確認テーブル!CU10:CX10,"△")&lt;&gt;0,"△","〇")))</f>
        <v>△</v>
      </c>
      <c r="CV10" s="219"/>
      <c r="CW10" s="219"/>
      <c r="CX10" s="219"/>
      <c r="CY10" s="219" t="str">
        <f ca="1">IF(COUNTIF(空き状況確認テーブル!CY10:DB10,"×")&lt;&gt;0,"×",IF(COUNTIF(空き状況確認テーブル!CY10:DB10,"△")&lt;&gt;0,"△",IF(COUNTIF(空き状況確認テーブル!CY10:DB10,"△")&lt;&gt;0,"△","〇")))</f>
        <v>△</v>
      </c>
      <c r="CZ10" s="219"/>
      <c r="DA10" s="219"/>
      <c r="DB10" s="219"/>
      <c r="DC10" s="216" t="str">
        <f ca="1">IF(COUNTIF(空き状況確認テーブル!DC10:DE10,"×")&lt;&gt;0,"×",IF(COUNTIF(空き状況確認テーブル!DC10:DE10,"△")&lt;&gt;0,"△",IF(COUNTIF(空き状況確認テーブル!DC10:DE10,"△")&lt;&gt;0,"△","〇")))</f>
        <v>△</v>
      </c>
      <c r="DD10" s="217"/>
      <c r="DE10" s="220"/>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6" t="str">
        <f ca="1">IF(COUNTIF(空き状況確認テーブル!DL10:DN10,"×")&lt;&gt;0,"×",IF(COUNTIF(空き状況確認テーブル!DL10:DN10,"△")&lt;&gt;0,"△",IF(COUNTIF(空き状況確認テーブル!DL10:DN10,"△")&lt;&gt;0,"△","〇")))</f>
        <v>△</v>
      </c>
      <c r="DM10" s="217"/>
      <c r="DN10" s="218"/>
      <c r="DO10" s="219" t="str">
        <f ca="1">IF(COUNTIF(空き状況確認テーブル!DO10:DR10,"×")&lt;&gt;0,"×",IF(COUNTIF(空き状況確認テーブル!DO10:DR10,"△")&lt;&gt;0,"△",IF(COUNTIF(空き状況確認テーブル!DO10:DR10,"△")&lt;&gt;0,"△","〇")))</f>
        <v>△</v>
      </c>
      <c r="DP10" s="219"/>
      <c r="DQ10" s="219"/>
      <c r="DR10" s="219"/>
      <c r="DS10" s="219" t="str">
        <f ca="1">IF(COUNTIF(空き状況確認テーブル!DS10:DV10,"×")&lt;&gt;0,"×",IF(COUNTIF(空き状況確認テーブル!DS10:DV10,"△")&lt;&gt;0,"△",IF(COUNTIF(空き状況確認テーブル!DS10:DV10,"△")&lt;&gt;0,"△","〇")))</f>
        <v>△</v>
      </c>
      <c r="DT10" s="219"/>
      <c r="DU10" s="219"/>
      <c r="DV10" s="219"/>
      <c r="DW10" s="219" t="str">
        <f ca="1">IF(COUNTIF(空き状況確認テーブル!DW10:DZ10,"×")&lt;&gt;0,"×",IF(COUNTIF(空き状況確認テーブル!DW10:DZ10,"△")&lt;&gt;0,"△",IF(COUNTIF(空き状況確認テーブル!DW10:DZ10,"△")&lt;&gt;0,"△","〇")))</f>
        <v>△</v>
      </c>
      <c r="DX10" s="219"/>
      <c r="DY10" s="219"/>
      <c r="DZ10" s="219"/>
      <c r="EA10" s="216" t="str">
        <f ca="1">IF(COUNTIF(空き状況確認テーブル!EA10:EC10,"×")&lt;&gt;0,"×",IF(COUNTIF(空き状況確認テーブル!EA10:EC10,"△")&lt;&gt;0,"△",IF(COUNTIF(空き状況確認テーブル!EA10:EC10,"△")&lt;&gt;0,"△","〇")))</f>
        <v>△</v>
      </c>
      <c r="EB10" s="217"/>
      <c r="EC10" s="220"/>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6" t="str">
        <f ca="1">IF(COUNTIF(空き状況確認テーブル!EJ10:EL10,"×")&lt;&gt;0,"×",IF(COUNTIF(空き状況確認テーブル!EJ10:EL10,"△")&lt;&gt;0,"△",IF(COUNTIF(空き状況確認テーブル!EJ10:EL10,"△")&lt;&gt;0,"△","〇")))</f>
        <v>×</v>
      </c>
      <c r="EK10" s="217"/>
      <c r="EL10" s="218"/>
      <c r="EM10" s="219" t="str">
        <f ca="1">IF(COUNTIF(空き状況確認テーブル!EM10:EP10,"×")&lt;&gt;0,"×",IF(COUNTIF(空き状況確認テーブル!EM10:EP10,"△")&lt;&gt;0,"△",IF(COUNTIF(空き状況確認テーブル!EM10:EP10,"△")&lt;&gt;0,"△","〇")))</f>
        <v>×</v>
      </c>
      <c r="EN10" s="219"/>
      <c r="EO10" s="219"/>
      <c r="EP10" s="219"/>
      <c r="EQ10" s="219" t="str">
        <f ca="1">IF(COUNTIF(空き状況確認テーブル!EQ10:ET10,"×")&lt;&gt;0,"×",IF(COUNTIF(空き状況確認テーブル!EQ10:ET10,"△")&lt;&gt;0,"△",IF(COUNTIF(空き状況確認テーブル!EQ10:ET10,"△")&lt;&gt;0,"△","〇")))</f>
        <v>×</v>
      </c>
      <c r="ER10" s="219"/>
      <c r="ES10" s="219"/>
      <c r="ET10" s="219"/>
      <c r="EU10" s="219" t="str">
        <f ca="1">IF(COUNTIF(空き状況確認テーブル!EU10:EX10,"×")&lt;&gt;0,"×",IF(COUNTIF(空き状況確認テーブル!EU10:EX10,"△")&lt;&gt;0,"△",IF(COUNTIF(空き状況確認テーブル!EU10:EX10,"△")&lt;&gt;0,"△","〇")))</f>
        <v>×</v>
      </c>
      <c r="EV10" s="219"/>
      <c r="EW10" s="219"/>
      <c r="EX10" s="219"/>
      <c r="EY10" s="216" t="str">
        <f ca="1">IF(COUNTIF(空き状況確認テーブル!EY10:FA10,"×")&lt;&gt;0,"×",IF(COUNTIF(空き状況確認テーブル!EY10:FA10,"△")&lt;&gt;0,"△",IF(COUNTIF(空き状況確認テーブル!EY10:FA10,"△")&lt;&gt;0,"△","〇")))</f>
        <v>×</v>
      </c>
      <c r="EZ10" s="217"/>
      <c r="FA10" s="220"/>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6" t="str">
        <f ca="1">IF(COUNTIF(空き状況確認テーブル!FH10:FJ10,"×")&lt;&gt;0,"×",IF(COUNTIF(空き状況確認テーブル!FH10:FJ10,"△")&lt;&gt;0,"△",IF(COUNTIF(空き状況確認テーブル!FH10:FJ10,"△")&lt;&gt;0,"△","〇")))</f>
        <v>×</v>
      </c>
      <c r="FI10" s="217"/>
      <c r="FJ10" s="218"/>
      <c r="FK10" s="219" t="str">
        <f ca="1">IF(COUNTIF(空き状況確認テーブル!FK10:FN10,"×")&lt;&gt;0,"×",IF(COUNTIF(空き状況確認テーブル!FK10:FN10,"△")&lt;&gt;0,"△",IF(COUNTIF(空き状況確認テーブル!FK10:FN10,"△")&lt;&gt;0,"△","〇")))</f>
        <v>×</v>
      </c>
      <c r="FL10" s="219"/>
      <c r="FM10" s="219"/>
      <c r="FN10" s="219"/>
      <c r="FO10" s="219" t="str">
        <f ca="1">IF(COUNTIF(空き状況確認テーブル!FO10:FR10,"×")&lt;&gt;0,"×",IF(COUNTIF(空き状況確認テーブル!FO10:FR10,"△")&lt;&gt;0,"△",IF(COUNTIF(空き状況確認テーブル!FO10:FR10,"△")&lt;&gt;0,"△","〇")))</f>
        <v>×</v>
      </c>
      <c r="FP10" s="219"/>
      <c r="FQ10" s="219"/>
      <c r="FR10" s="219"/>
      <c r="FS10" s="219" t="str">
        <f ca="1">IF(COUNTIF(空き状況確認テーブル!FS10:FV10,"×")&lt;&gt;0,"×",IF(COUNTIF(空き状況確認テーブル!FS10:FV10,"△")&lt;&gt;0,"△",IF(COUNTIF(空き状況確認テーブル!FS10:FV10,"△")&lt;&gt;0,"△","〇")))</f>
        <v>×</v>
      </c>
      <c r="FT10" s="219"/>
      <c r="FU10" s="219"/>
      <c r="FV10" s="219"/>
      <c r="FW10" s="216" t="str">
        <f ca="1">IF(COUNTIF(空き状況確認テーブル!FW10:FY10,"×")&lt;&gt;0,"×",IF(COUNTIF(空き状況確認テーブル!FW10:FY10,"△")&lt;&gt;0,"△",IF(COUNTIF(空き状況確認テーブル!FW10:FY10,"△")&lt;&gt;0,"△","〇")))</f>
        <v>×</v>
      </c>
      <c r="FX10" s="217"/>
      <c r="FY10" s="220"/>
    </row>
    <row r="11" spans="1:181">
      <c r="A11" s="15" t="s">
        <v>122</v>
      </c>
      <c r="B11" s="34"/>
      <c r="C11" s="194"/>
      <c r="D11" s="11" t="s">
        <v>123</v>
      </c>
      <c r="E11" s="10"/>
      <c r="F11" s="11"/>
      <c r="G11" s="8"/>
      <c r="H11" s="10"/>
      <c r="I11" s="10"/>
      <c r="J11" s="10"/>
      <c r="K11" s="10"/>
      <c r="L11" s="10"/>
      <c r="M11" s="10"/>
      <c r="N11" s="124"/>
      <c r="O11" s="188"/>
      <c r="P11" s="188"/>
      <c r="Q11" s="188"/>
      <c r="R11" s="188"/>
      <c r="S11" s="188"/>
      <c r="T11" s="188"/>
      <c r="U11" s="188"/>
      <c r="V11" s="188"/>
      <c r="W11" s="125"/>
      <c r="X11" s="188"/>
      <c r="Y11" s="188"/>
      <c r="Z11" s="126"/>
      <c r="AA11" s="188"/>
      <c r="AB11" s="188"/>
      <c r="AC11" s="188"/>
      <c r="AD11" s="188"/>
      <c r="AE11" s="125"/>
      <c r="AF11" s="188"/>
      <c r="AG11" s="188"/>
      <c r="AH11" s="126"/>
      <c r="AI11" s="188"/>
      <c r="AJ11" s="188"/>
      <c r="AK11" s="190"/>
      <c r="AL11" s="124"/>
      <c r="AM11" s="188"/>
      <c r="AN11" s="188"/>
      <c r="AO11" s="188"/>
      <c r="AP11" s="188"/>
      <c r="AQ11" s="188"/>
      <c r="AR11" s="188"/>
      <c r="AS11" s="188"/>
      <c r="AT11" s="188"/>
      <c r="AU11" s="125"/>
      <c r="AV11" s="188"/>
      <c r="AW11" s="188"/>
      <c r="AX11" s="126"/>
      <c r="AY11" s="188"/>
      <c r="AZ11" s="188"/>
      <c r="BA11" s="188"/>
      <c r="BB11" s="188"/>
      <c r="BC11" s="125"/>
      <c r="BD11" s="188"/>
      <c r="BE11" s="188"/>
      <c r="BF11" s="126"/>
      <c r="BG11" s="188"/>
      <c r="BH11" s="188"/>
      <c r="BI11" s="190"/>
      <c r="BJ11" s="124"/>
      <c r="BK11" s="188"/>
      <c r="BL11" s="188"/>
      <c r="BM11" s="188"/>
      <c r="BN11" s="188"/>
      <c r="BO11" s="188"/>
      <c r="BP11" s="188"/>
      <c r="BQ11" s="188"/>
      <c r="BR11" s="188"/>
      <c r="BS11" s="125"/>
      <c r="BT11" s="188"/>
      <c r="BU11" s="188"/>
      <c r="BV11" s="126"/>
      <c r="BW11" s="188"/>
      <c r="BX11" s="188"/>
      <c r="BY11" s="188"/>
      <c r="BZ11" s="188"/>
      <c r="CA11" s="125"/>
      <c r="CB11" s="188"/>
      <c r="CC11" s="188"/>
      <c r="CD11" s="126"/>
      <c r="CE11" s="188"/>
      <c r="CF11" s="188"/>
      <c r="CG11" s="190"/>
      <c r="CH11" s="188"/>
      <c r="CI11" s="188"/>
      <c r="CJ11" s="188"/>
      <c r="CK11" s="188"/>
      <c r="CL11" s="188"/>
      <c r="CM11" s="188"/>
      <c r="CN11" s="188"/>
      <c r="CO11" s="188"/>
      <c r="CP11" s="188"/>
      <c r="CQ11" s="125"/>
      <c r="CR11" s="188"/>
      <c r="CS11" s="188"/>
      <c r="CT11" s="126"/>
      <c r="CU11" s="188"/>
      <c r="CV11" s="188"/>
      <c r="CW11" s="188"/>
      <c r="CX11" s="188"/>
      <c r="CY11" s="125"/>
      <c r="CZ11" s="188"/>
      <c r="DA11" s="188"/>
      <c r="DB11" s="126"/>
      <c r="DC11" s="188"/>
      <c r="DD11" s="188"/>
      <c r="DE11" s="190"/>
      <c r="DF11" s="124"/>
      <c r="DG11" s="188"/>
      <c r="DH11" s="188"/>
      <c r="DI11" s="188"/>
      <c r="DJ11" s="188"/>
      <c r="DK11" s="188"/>
      <c r="DL11" s="188"/>
      <c r="DM11" s="188"/>
      <c r="DN11" s="188"/>
      <c r="DO11" s="125"/>
      <c r="DP11" s="188"/>
      <c r="DQ11" s="188"/>
      <c r="DR11" s="126"/>
      <c r="DS11" s="188"/>
      <c r="DT11" s="188"/>
      <c r="DU11" s="188"/>
      <c r="DV11" s="188"/>
      <c r="DW11" s="125"/>
      <c r="DX11" s="188"/>
      <c r="DY11" s="188"/>
      <c r="DZ11" s="126"/>
      <c r="EA11" s="188"/>
      <c r="EB11" s="188"/>
      <c r="EC11" s="190"/>
      <c r="ED11" s="124"/>
      <c r="EE11" s="188"/>
      <c r="EF11" s="188"/>
      <c r="EG11" s="188"/>
      <c r="EH11" s="188"/>
      <c r="EI11" s="188"/>
      <c r="EJ11" s="188"/>
      <c r="EK11" s="188"/>
      <c r="EL11" s="188"/>
      <c r="EM11" s="125"/>
      <c r="EN11" s="188"/>
      <c r="EO11" s="188"/>
      <c r="EP11" s="126"/>
      <c r="EQ11" s="188"/>
      <c r="ER11" s="188"/>
      <c r="ES11" s="188"/>
      <c r="ET11" s="188"/>
      <c r="EU11" s="125"/>
      <c r="EV11" s="188"/>
      <c r="EW11" s="188"/>
      <c r="EX11" s="126"/>
      <c r="EY11" s="188"/>
      <c r="EZ11" s="188"/>
      <c r="FA11" s="190"/>
      <c r="FB11" s="124"/>
      <c r="FC11" s="188"/>
      <c r="FD11" s="188"/>
      <c r="FE11" s="188"/>
      <c r="FF11" s="188"/>
      <c r="FG11" s="188"/>
      <c r="FH11" s="188"/>
      <c r="FI11" s="188"/>
      <c r="FJ11" s="188"/>
      <c r="FK11" s="125"/>
      <c r="FL11" s="188"/>
      <c r="FM11" s="188"/>
      <c r="FN11" s="126"/>
      <c r="FO11" s="188"/>
      <c r="FP11" s="188"/>
      <c r="FQ11" s="188"/>
      <c r="FR11" s="188"/>
      <c r="FS11" s="125"/>
      <c r="FT11" s="188"/>
      <c r="FU11" s="188"/>
      <c r="FV11" s="126"/>
      <c r="FW11" s="188"/>
      <c r="FX11" s="188"/>
      <c r="FY11" s="190"/>
    </row>
    <row r="12" spans="1:181">
      <c r="A12" s="16"/>
      <c r="B12" s="173" t="s">
        <v>351</v>
      </c>
      <c r="C12" s="195"/>
      <c r="D12" s="11" t="s">
        <v>221</v>
      </c>
      <c r="E12" s="10" t="str">
        <f>INDEX(施設情報!$D$1:$D$1000,MATCH(D12,施設情報!$C$1:$C$1000,0))</f>
        <v>1</v>
      </c>
      <c r="F12" s="11"/>
      <c r="G12" s="8" t="str">
        <f t="shared" ref="G12:G30" si="8">$D12&amp;"-"&amp;$N$5</f>
        <v>003-46391</v>
      </c>
      <c r="H12" s="10" t="str">
        <f t="shared" ref="H12:H30" si="9">$D12&amp;"-"&amp;$AL$5</f>
        <v>003-46392</v>
      </c>
      <c r="I12" s="10" t="str">
        <f t="shared" ref="I12:I30" si="10">$D12&amp;"-"&amp;$BJ$5</f>
        <v>003-46393</v>
      </c>
      <c r="J12" s="10" t="str">
        <f t="shared" ref="J12:J30" si="11">$D12&amp;"-"&amp;$CH$5</f>
        <v>003-46394</v>
      </c>
      <c r="K12" s="10" t="str">
        <f t="shared" ref="K12:K30" si="12">$D12&amp;"-"&amp;$DF$5</f>
        <v>003-46395</v>
      </c>
      <c r="L12" s="10" t="str">
        <f t="shared" ref="L12:L30" si="13">$D12&amp;"-"&amp;$ED$5</f>
        <v>003-46396</v>
      </c>
      <c r="M12" s="10" t="str">
        <f t="shared" ref="M12:M30" si="14">$D12&amp;"-"&amp;$FB$5</f>
        <v>003-46397</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7"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4" t="s">
        <v>365</v>
      </c>
      <c r="C13" s="195" t="s">
        <v>409</v>
      </c>
      <c r="D13" s="11" t="s">
        <v>154</v>
      </c>
      <c r="E13" s="10" t="str">
        <f>INDEX(施設情報!$D$1:$D$1000,MATCH(D13,施設情報!$C$1:$C$1000,0))</f>
        <v>1</v>
      </c>
      <c r="F13" s="11" t="s">
        <v>275</v>
      </c>
      <c r="G13" s="8" t="str">
        <f t="shared" si="8"/>
        <v>004-46391</v>
      </c>
      <c r="H13" s="10" t="str">
        <f t="shared" si="9"/>
        <v>004-46392</v>
      </c>
      <c r="I13" s="10" t="str">
        <f t="shared" si="10"/>
        <v>004-46393</v>
      </c>
      <c r="J13" s="10" t="str">
        <f t="shared" si="11"/>
        <v>004-46394</v>
      </c>
      <c r="K13" s="10" t="str">
        <f t="shared" si="12"/>
        <v>004-46395</v>
      </c>
      <c r="L13" s="10" t="str">
        <f t="shared" si="13"/>
        <v>004-46396</v>
      </c>
      <c r="M13" s="10" t="str">
        <f t="shared" si="14"/>
        <v>004-46397</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6" t="str">
        <f ca="1">IF(COUNTIF(空き状況確認テーブル!T13:V13,"×")&lt;&gt;0,"×",IF(COUNTIF(空き状況確認テーブル!T13:V13,"△")&lt;&gt;0,"△",IF(COUNTIF(空き状況確認テーブル!T13:V13,"△")&lt;&gt;0,"△","〇")))</f>
        <v>△</v>
      </c>
      <c r="U13" s="217"/>
      <c r="V13" s="218"/>
      <c r="W13" s="219" t="str">
        <f ca="1">IF(COUNTIF(空き状況確認テーブル!W13:Z13,"×")&lt;&gt;0,"×",IF(COUNTIF(空き状況確認テーブル!W13:Z13,"△")&lt;&gt;0,"△",IF(COUNTIF(空き状況確認テーブル!W13:Z13,"△")&lt;&gt;0,"△","〇")))</f>
        <v>〇</v>
      </c>
      <c r="X13" s="219"/>
      <c r="Y13" s="219"/>
      <c r="Z13" s="219"/>
      <c r="AA13" s="219" t="str">
        <f ca="1">IF(COUNTIF(空き状況確認テーブル!AA13:AD13,"×")&lt;&gt;0,"×",IF(COUNTIF(空き状況確認テーブル!AA13:AD13,"△")&lt;&gt;0,"△",IF(COUNTIF(空き状況確認テーブル!AA13:AD13,"△")&lt;&gt;0,"△","〇")))</f>
        <v>〇</v>
      </c>
      <c r="AB13" s="219"/>
      <c r="AC13" s="219"/>
      <c r="AD13" s="219"/>
      <c r="AE13" s="219" t="str">
        <f ca="1">IF(COUNTIF(空き状況確認テーブル!AE13:AH13,"×")&lt;&gt;0,"×",IF(COUNTIF(空き状況確認テーブル!AE13:AH13,"△")&lt;&gt;0,"△",IF(COUNTIF(空き状況確認テーブル!AE13:AH13,"△")&lt;&gt;0,"△","〇")))</f>
        <v>△</v>
      </c>
      <c r="AF13" s="219"/>
      <c r="AG13" s="219"/>
      <c r="AH13" s="219"/>
      <c r="AI13" s="216" t="str">
        <f ca="1">IF(COUNTIF(空き状況確認テーブル!AI13:AK13,"×")&lt;&gt;0,"×",IF(COUNTIF(空き状況確認テーブル!AI13:AK13,"△")&lt;&gt;0,"△",IF(COUNTIF(空き状況確認テーブル!AI13:AK13,"△")&lt;&gt;0,"△","〇")))</f>
        <v>△</v>
      </c>
      <c r="AJ13" s="217"/>
      <c r="AK13" s="220"/>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6" t="str">
        <f ca="1">IF(COUNTIF(空き状況確認テーブル!AR13:AT13,"×")&lt;&gt;0,"×",IF(COUNTIF(空き状況確認テーブル!AR13:AT13,"△")&lt;&gt;0,"△",IF(COUNTIF(空き状況確認テーブル!AR13:AT13,"△")&lt;&gt;0,"△","〇")))</f>
        <v>×</v>
      </c>
      <c r="AS13" s="217"/>
      <c r="AT13" s="218"/>
      <c r="AU13" s="219" t="str">
        <f ca="1">IF(COUNTIF(空き状況確認テーブル!AU13:AX13,"×")&lt;&gt;0,"×",IF(COUNTIF(空き状況確認テーブル!AU13:AX13,"△")&lt;&gt;0,"△",IF(COUNTIF(空き状況確認テーブル!AU13:AX13,"△")&lt;&gt;0,"△","〇")))</f>
        <v>×</v>
      </c>
      <c r="AV13" s="219"/>
      <c r="AW13" s="219"/>
      <c r="AX13" s="219"/>
      <c r="AY13" s="219" t="str">
        <f ca="1">IF(COUNTIF(空き状況確認テーブル!AY13:BB13,"×")&lt;&gt;0,"×",IF(COUNTIF(空き状況確認テーブル!AY13:BB13,"△")&lt;&gt;0,"△",IF(COUNTIF(空き状況確認テーブル!AY13:BB13,"△")&lt;&gt;0,"△","〇")))</f>
        <v>×</v>
      </c>
      <c r="AZ13" s="219"/>
      <c r="BA13" s="219"/>
      <c r="BB13" s="219"/>
      <c r="BC13" s="219" t="str">
        <f ca="1">IF(COUNTIF(空き状況確認テーブル!BC13:BF13,"×")&lt;&gt;0,"×",IF(COUNTIF(空き状況確認テーブル!BC13:BF13,"△")&lt;&gt;0,"△",IF(COUNTIF(空き状況確認テーブル!BC13:BF13,"△")&lt;&gt;0,"△","〇")))</f>
        <v>△</v>
      </c>
      <c r="BD13" s="219"/>
      <c r="BE13" s="219"/>
      <c r="BF13" s="219"/>
      <c r="BG13" s="216" t="str">
        <f ca="1">IF(COUNTIF(空き状況確認テーブル!BG13:BI13,"×")&lt;&gt;0,"×",IF(COUNTIF(空き状況確認テーブル!BG13:BI13,"△")&lt;&gt;0,"△",IF(COUNTIF(空き状況確認テーブル!BG13:BI13,"△")&lt;&gt;0,"△","〇")))</f>
        <v>△</v>
      </c>
      <c r="BH13" s="217"/>
      <c r="BI13" s="220"/>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6" t="str">
        <f ca="1">IF(COUNTIF(空き状況確認テーブル!BP13:BR13,"×")&lt;&gt;0,"×",IF(COUNTIF(空き状況確認テーブル!BP13:BR13,"△")&lt;&gt;0,"△",IF(COUNTIF(空き状況確認テーブル!BP13:BR13,"△")&lt;&gt;0,"△","〇")))</f>
        <v>△</v>
      </c>
      <c r="BQ13" s="217"/>
      <c r="BR13" s="218"/>
      <c r="BS13" s="219" t="str">
        <f ca="1">IF(COUNTIF(空き状況確認テーブル!BS13:BV13,"×")&lt;&gt;0,"×",IF(COUNTIF(空き状況確認テーブル!BS13:BV13,"△")&lt;&gt;0,"△",IF(COUNTIF(空き状況確認テーブル!BS13:BV13,"△")&lt;&gt;0,"△","〇")))</f>
        <v>〇</v>
      </c>
      <c r="BT13" s="219"/>
      <c r="BU13" s="219"/>
      <c r="BV13" s="219"/>
      <c r="BW13" s="219" t="str">
        <f ca="1">IF(COUNTIF(空き状況確認テーブル!BW13:BZ13,"×")&lt;&gt;0,"×",IF(COUNTIF(空き状況確認テーブル!BW13:BZ13,"△")&lt;&gt;0,"△",IF(COUNTIF(空き状況確認テーブル!BW13:BZ13,"△")&lt;&gt;0,"△","〇")))</f>
        <v>〇</v>
      </c>
      <c r="BX13" s="219"/>
      <c r="BY13" s="219"/>
      <c r="BZ13" s="219"/>
      <c r="CA13" s="219" t="str">
        <f ca="1">IF(COUNTIF(空き状況確認テーブル!CA13:CD13,"×")&lt;&gt;0,"×",IF(COUNTIF(空き状況確認テーブル!CA13:CD13,"△")&lt;&gt;0,"△",IF(COUNTIF(空き状況確認テーブル!CA13:CD13,"△")&lt;&gt;0,"△","〇")))</f>
        <v>△</v>
      </c>
      <c r="CB13" s="219"/>
      <c r="CC13" s="219"/>
      <c r="CD13" s="219"/>
      <c r="CE13" s="216" t="str">
        <f ca="1">IF(COUNTIF(空き状況確認テーブル!CE13:CG13,"×")&lt;&gt;0,"×",IF(COUNTIF(空き状況確認テーブル!CE13:CG13,"△")&lt;&gt;0,"△",IF(COUNTIF(空き状況確認テーブル!CE13:CG13,"△")&lt;&gt;0,"△","〇")))</f>
        <v>△</v>
      </c>
      <c r="CF13" s="217"/>
      <c r="CG13" s="220"/>
      <c r="CH13" s="187"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6" t="str">
        <f ca="1">IF(COUNTIF(空き状況確認テーブル!CN13:CP13,"×")&lt;&gt;0,"×",IF(COUNTIF(空き状況確認テーブル!CN13:CP13,"△")&lt;&gt;0,"△",IF(COUNTIF(空き状況確認テーブル!CN13:CP13,"△")&lt;&gt;0,"△","〇")))</f>
        <v>△</v>
      </c>
      <c r="CO13" s="217"/>
      <c r="CP13" s="218"/>
      <c r="CQ13" s="219" t="str">
        <f ca="1">IF(COUNTIF(空き状況確認テーブル!CQ13:CT13,"×")&lt;&gt;0,"×",IF(COUNTIF(空き状況確認テーブル!CQ13:CT13,"△")&lt;&gt;0,"△",IF(COUNTIF(空き状況確認テーブル!CQ13:CT13,"△")&lt;&gt;0,"△","〇")))</f>
        <v>〇</v>
      </c>
      <c r="CR13" s="219"/>
      <c r="CS13" s="219"/>
      <c r="CT13" s="219"/>
      <c r="CU13" s="219" t="str">
        <f ca="1">IF(COUNTIF(空き状況確認テーブル!CU13:CX13,"×")&lt;&gt;0,"×",IF(COUNTIF(空き状況確認テーブル!CU13:CX13,"△")&lt;&gt;0,"△",IF(COUNTIF(空き状況確認テーブル!CU13:CX13,"△")&lt;&gt;0,"△","〇")))</f>
        <v>〇</v>
      </c>
      <c r="CV13" s="219"/>
      <c r="CW13" s="219"/>
      <c r="CX13" s="219"/>
      <c r="CY13" s="219" t="str">
        <f ca="1">IF(COUNTIF(空き状況確認テーブル!CY13:DB13,"×")&lt;&gt;0,"×",IF(COUNTIF(空き状況確認テーブル!CY13:DB13,"△")&lt;&gt;0,"△",IF(COUNTIF(空き状況確認テーブル!CY13:DB13,"△")&lt;&gt;0,"△","〇")))</f>
        <v>△</v>
      </c>
      <c r="CZ13" s="219"/>
      <c r="DA13" s="219"/>
      <c r="DB13" s="219"/>
      <c r="DC13" s="216" t="str">
        <f ca="1">IF(COUNTIF(空き状況確認テーブル!DC13:DE13,"×")&lt;&gt;0,"×",IF(COUNTIF(空き状況確認テーブル!DC13:DE13,"△")&lt;&gt;0,"△",IF(COUNTIF(空き状況確認テーブル!DC13:DE13,"△")&lt;&gt;0,"△","〇")))</f>
        <v>△</v>
      </c>
      <c r="DD13" s="217"/>
      <c r="DE13" s="220"/>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6" t="str">
        <f ca="1">IF(COUNTIF(空き状況確認テーブル!DL13:DN13,"×")&lt;&gt;0,"×",IF(COUNTIF(空き状況確認テーブル!DL13:DN13,"△")&lt;&gt;0,"△",IF(COUNTIF(空き状況確認テーブル!DL13:DN13,"△")&lt;&gt;0,"△","〇")))</f>
        <v>△</v>
      </c>
      <c r="DM13" s="217"/>
      <c r="DN13" s="218"/>
      <c r="DO13" s="219" t="str">
        <f ca="1">IF(COUNTIF(空き状況確認テーブル!DO13:DR13,"×")&lt;&gt;0,"×",IF(COUNTIF(空き状況確認テーブル!DO13:DR13,"△")&lt;&gt;0,"△",IF(COUNTIF(空き状況確認テーブル!DO13:DR13,"△")&lt;&gt;0,"△","〇")))</f>
        <v>〇</v>
      </c>
      <c r="DP13" s="219"/>
      <c r="DQ13" s="219"/>
      <c r="DR13" s="219"/>
      <c r="DS13" s="219" t="str">
        <f ca="1">IF(COUNTIF(空き状況確認テーブル!DS13:DV13,"×")&lt;&gt;0,"×",IF(COUNTIF(空き状況確認テーブル!DS13:DV13,"△")&lt;&gt;0,"△",IF(COUNTIF(空き状況確認テーブル!DS13:DV13,"△")&lt;&gt;0,"△","〇")))</f>
        <v>〇</v>
      </c>
      <c r="DT13" s="219"/>
      <c r="DU13" s="219"/>
      <c r="DV13" s="219"/>
      <c r="DW13" s="219" t="str">
        <f ca="1">IF(COUNTIF(空き状況確認テーブル!DW13:DZ13,"×")&lt;&gt;0,"×",IF(COUNTIF(空き状況確認テーブル!DW13:DZ13,"△")&lt;&gt;0,"△",IF(COUNTIF(空き状況確認テーブル!DW13:DZ13,"△")&lt;&gt;0,"△","〇")))</f>
        <v>△</v>
      </c>
      <c r="DX13" s="219"/>
      <c r="DY13" s="219"/>
      <c r="DZ13" s="219"/>
      <c r="EA13" s="216" t="str">
        <f ca="1">IF(COUNTIF(空き状況確認テーブル!EA13:EC13,"×")&lt;&gt;0,"×",IF(COUNTIF(空き状況確認テーブル!EA13:EC13,"△")&lt;&gt;0,"△",IF(COUNTIF(空き状況確認テーブル!EA13:EC13,"△")&lt;&gt;0,"△","〇")))</f>
        <v>△</v>
      </c>
      <c r="EB13" s="217"/>
      <c r="EC13" s="220"/>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6" t="str">
        <f ca="1">IF(COUNTIF(空き状況確認テーブル!EJ13:EL13,"×")&lt;&gt;0,"×",IF(COUNTIF(空き状況確認テーブル!EJ13:EL13,"△")&lt;&gt;0,"△",IF(COUNTIF(空き状況確認テーブル!EJ13:EL13,"△")&lt;&gt;0,"△","〇")))</f>
        <v>×</v>
      </c>
      <c r="EK13" s="217"/>
      <c r="EL13" s="218"/>
      <c r="EM13" s="219" t="str">
        <f ca="1">IF(COUNTIF(空き状況確認テーブル!EM13:EP13,"×")&lt;&gt;0,"×",IF(COUNTIF(空き状況確認テーブル!EM13:EP13,"△")&lt;&gt;0,"△",IF(COUNTIF(空き状況確認テーブル!EM13:EP13,"△")&lt;&gt;0,"△","〇")))</f>
        <v>×</v>
      </c>
      <c r="EN13" s="219"/>
      <c r="EO13" s="219"/>
      <c r="EP13" s="219"/>
      <c r="EQ13" s="219" t="str">
        <f ca="1">IF(COUNTIF(空き状況確認テーブル!EQ13:ET13,"×")&lt;&gt;0,"×",IF(COUNTIF(空き状況確認テーブル!EQ13:ET13,"△")&lt;&gt;0,"△",IF(COUNTIF(空き状況確認テーブル!EQ13:ET13,"△")&lt;&gt;0,"△","〇")))</f>
        <v>×</v>
      </c>
      <c r="ER13" s="219"/>
      <c r="ES13" s="219"/>
      <c r="ET13" s="219"/>
      <c r="EU13" s="219" t="str">
        <f ca="1">IF(COUNTIF(空き状況確認テーブル!EU13:EX13,"×")&lt;&gt;0,"×",IF(COUNTIF(空き状況確認テーブル!EU13:EX13,"△")&lt;&gt;0,"△",IF(COUNTIF(空き状況確認テーブル!EU13:EX13,"△")&lt;&gt;0,"△","〇")))</f>
        <v>×</v>
      </c>
      <c r="EV13" s="219"/>
      <c r="EW13" s="219"/>
      <c r="EX13" s="219"/>
      <c r="EY13" s="216" t="str">
        <f ca="1">IF(COUNTIF(空き状況確認テーブル!EY13:FA13,"×")&lt;&gt;0,"×",IF(COUNTIF(空き状況確認テーブル!EY13:FA13,"△")&lt;&gt;0,"△",IF(COUNTIF(空き状況確認テーブル!EY13:FA13,"△")&lt;&gt;0,"△","〇")))</f>
        <v>×</v>
      </c>
      <c r="EZ13" s="217"/>
      <c r="FA13" s="220"/>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6" t="str">
        <f ca="1">IF(COUNTIF(空き状況確認テーブル!FH13:FJ13,"×")&lt;&gt;0,"×",IF(COUNTIF(空き状況確認テーブル!FH13:FJ13,"△")&lt;&gt;0,"△",IF(COUNTIF(空き状況確認テーブル!FH13:FJ13,"△")&lt;&gt;0,"△","〇")))</f>
        <v>×</v>
      </c>
      <c r="FI13" s="217"/>
      <c r="FJ13" s="218"/>
      <c r="FK13" s="219" t="str">
        <f ca="1">IF(COUNTIF(空き状況確認テーブル!FK13:FN13,"×")&lt;&gt;0,"×",IF(COUNTIF(空き状況確認テーブル!FK13:FN13,"△")&lt;&gt;0,"△",IF(COUNTIF(空き状況確認テーブル!FK13:FN13,"△")&lt;&gt;0,"△","〇")))</f>
        <v>×</v>
      </c>
      <c r="FL13" s="219"/>
      <c r="FM13" s="219"/>
      <c r="FN13" s="219"/>
      <c r="FO13" s="219" t="str">
        <f ca="1">IF(COUNTIF(空き状況確認テーブル!FO13:FR13,"×")&lt;&gt;0,"×",IF(COUNTIF(空き状況確認テーブル!FO13:FR13,"△")&lt;&gt;0,"△",IF(COUNTIF(空き状況確認テーブル!FO13:FR13,"△")&lt;&gt;0,"△","〇")))</f>
        <v>×</v>
      </c>
      <c r="FP13" s="219"/>
      <c r="FQ13" s="219"/>
      <c r="FR13" s="219"/>
      <c r="FS13" s="219" t="str">
        <f ca="1">IF(COUNTIF(空き状況確認テーブル!FS13:FV13,"×")&lt;&gt;0,"×",IF(COUNTIF(空き状況確認テーブル!FS13:FV13,"△")&lt;&gt;0,"△",IF(COUNTIF(空き状況確認テーブル!FS13:FV13,"△")&lt;&gt;0,"△","〇")))</f>
        <v>×</v>
      </c>
      <c r="FT13" s="219"/>
      <c r="FU13" s="219"/>
      <c r="FV13" s="219"/>
      <c r="FW13" s="216" t="str">
        <f ca="1">IF(COUNTIF(空き状況確認テーブル!FW13:FY13,"×")&lt;&gt;0,"×",IF(COUNTIF(空き状況確認テーブル!FW13:FY13,"△")&lt;&gt;0,"△",IF(COUNTIF(空き状況確認テーブル!FW13:FY13,"△")&lt;&gt;0,"△","〇")))</f>
        <v>×</v>
      </c>
      <c r="FX13" s="217"/>
      <c r="FY13" s="220"/>
    </row>
    <row r="14" spans="1:181">
      <c r="A14" s="16"/>
      <c r="B14" s="165" t="s">
        <v>352</v>
      </c>
      <c r="C14" s="195" t="s">
        <v>447</v>
      </c>
      <c r="D14" s="11" t="s">
        <v>155</v>
      </c>
      <c r="E14" s="10" t="str">
        <f>INDEX(施設情報!$D$1:$D$1000,MATCH(D14,施設情報!$C$1:$C$1000,0))</f>
        <v>1</v>
      </c>
      <c r="F14" s="11"/>
      <c r="G14" s="8" t="str">
        <f t="shared" si="8"/>
        <v>005-46391</v>
      </c>
      <c r="H14" s="10" t="str">
        <f t="shared" si="9"/>
        <v>005-46392</v>
      </c>
      <c r="I14" s="10" t="str">
        <f t="shared" si="10"/>
        <v>005-46393</v>
      </c>
      <c r="J14" s="10" t="str">
        <f t="shared" si="11"/>
        <v>005-46394</v>
      </c>
      <c r="K14" s="10" t="str">
        <f t="shared" si="12"/>
        <v>005-46395</v>
      </c>
      <c r="L14" s="10" t="str">
        <f t="shared" si="13"/>
        <v>005-46396</v>
      </c>
      <c r="M14" s="10" t="str">
        <f t="shared" si="14"/>
        <v>005-46397</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6" t="str">
        <f ca="1">IF(COUNTIF(空き状況確認テーブル!T14:V14,"×")&lt;&gt;0,"×",IF(COUNTIF(空き状況確認テーブル!T14:V14,"△")&lt;&gt;0,"△",IF(COUNTIF(空き状況確認テーブル!T14:V14,"△")&lt;&gt;0,"△","〇")))</f>
        <v>△</v>
      </c>
      <c r="U14" s="217"/>
      <c r="V14" s="218"/>
      <c r="W14" s="219" t="str">
        <f ca="1">IF(COUNTIF(空き状況確認テーブル!W14:Z14,"×")&lt;&gt;0,"×",IF(COUNTIF(空き状況確認テーブル!W14:Z14,"△")&lt;&gt;0,"△",IF(COUNTIF(空き状況確認テーブル!W14:Z14,"△")&lt;&gt;0,"△","〇")))</f>
        <v>〇</v>
      </c>
      <c r="X14" s="219"/>
      <c r="Y14" s="219"/>
      <c r="Z14" s="219"/>
      <c r="AA14" s="219" t="str">
        <f ca="1">IF(COUNTIF(空き状況確認テーブル!AA14:AD14,"×")&lt;&gt;0,"×",IF(COUNTIF(空き状況確認テーブル!AA14:AD14,"△")&lt;&gt;0,"△",IF(COUNTIF(空き状況確認テーブル!AA14:AD14,"△")&lt;&gt;0,"△","〇")))</f>
        <v>〇</v>
      </c>
      <c r="AB14" s="219"/>
      <c r="AC14" s="219"/>
      <c r="AD14" s="219"/>
      <c r="AE14" s="219" t="str">
        <f ca="1">IF(COUNTIF(空き状況確認テーブル!AE14:AH14,"×")&lt;&gt;0,"×",IF(COUNTIF(空き状況確認テーブル!AE14:AH14,"△")&lt;&gt;0,"△",IF(COUNTIF(空き状況確認テーブル!AE14:AH14,"△")&lt;&gt;0,"△","〇")))</f>
        <v>△</v>
      </c>
      <c r="AF14" s="219"/>
      <c r="AG14" s="219"/>
      <c r="AH14" s="219"/>
      <c r="AI14" s="216" t="str">
        <f ca="1">IF(COUNTIF(空き状況確認テーブル!AI14:AK14,"×")&lt;&gt;0,"×",IF(COUNTIF(空き状況確認テーブル!AI14:AK14,"△")&lt;&gt;0,"△",IF(COUNTIF(空き状況確認テーブル!AI14:AK14,"△")&lt;&gt;0,"△","〇")))</f>
        <v>△</v>
      </c>
      <c r="AJ14" s="217"/>
      <c r="AK14" s="220"/>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6" t="str">
        <f ca="1">IF(COUNTIF(空き状況確認テーブル!AR14:AT14,"×")&lt;&gt;0,"×",IF(COUNTIF(空き状況確認テーブル!AR14:AT14,"△")&lt;&gt;0,"△",IF(COUNTIF(空き状況確認テーブル!AR14:AT14,"△")&lt;&gt;0,"△","〇")))</f>
        <v>×</v>
      </c>
      <c r="AS14" s="217"/>
      <c r="AT14" s="218"/>
      <c r="AU14" s="219" t="str">
        <f ca="1">IF(COUNTIF(空き状況確認テーブル!AU14:AX14,"×")&lt;&gt;0,"×",IF(COUNTIF(空き状況確認テーブル!AU14:AX14,"△")&lt;&gt;0,"△",IF(COUNTIF(空き状況確認テーブル!AU14:AX14,"△")&lt;&gt;0,"△","〇")))</f>
        <v>×</v>
      </c>
      <c r="AV14" s="219"/>
      <c r="AW14" s="219"/>
      <c r="AX14" s="219"/>
      <c r="AY14" s="219" t="str">
        <f ca="1">IF(COUNTIF(空き状況確認テーブル!AY14:BB14,"×")&lt;&gt;0,"×",IF(COUNTIF(空き状況確認テーブル!AY14:BB14,"△")&lt;&gt;0,"△",IF(COUNTIF(空き状況確認テーブル!AY14:BB14,"△")&lt;&gt;0,"△","〇")))</f>
        <v>×</v>
      </c>
      <c r="AZ14" s="219"/>
      <c r="BA14" s="219"/>
      <c r="BB14" s="219"/>
      <c r="BC14" s="219" t="str">
        <f ca="1">IF(COUNTIF(空き状況確認テーブル!BC14:BF14,"×")&lt;&gt;0,"×",IF(COUNTIF(空き状況確認テーブル!BC14:BF14,"△")&lt;&gt;0,"△",IF(COUNTIF(空き状況確認テーブル!BC14:BF14,"△")&lt;&gt;0,"△","〇")))</f>
        <v>△</v>
      </c>
      <c r="BD14" s="219"/>
      <c r="BE14" s="219"/>
      <c r="BF14" s="219"/>
      <c r="BG14" s="216" t="str">
        <f ca="1">IF(COUNTIF(空き状況確認テーブル!BG14:BI14,"×")&lt;&gt;0,"×",IF(COUNTIF(空き状況確認テーブル!BG14:BI14,"△")&lt;&gt;0,"△",IF(COUNTIF(空き状況確認テーブル!BG14:BI14,"△")&lt;&gt;0,"△","〇")))</f>
        <v>△</v>
      </c>
      <c r="BH14" s="217"/>
      <c r="BI14" s="220"/>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6" t="str">
        <f ca="1">IF(COUNTIF(空き状況確認テーブル!BP14:BR14,"×")&lt;&gt;0,"×",IF(COUNTIF(空き状況確認テーブル!BP14:BR14,"△")&lt;&gt;0,"△",IF(COUNTIF(空き状況確認テーブル!BP14:BR14,"△")&lt;&gt;0,"△","〇")))</f>
        <v>△</v>
      </c>
      <c r="BQ14" s="217"/>
      <c r="BR14" s="218"/>
      <c r="BS14" s="219" t="str">
        <f ca="1">IF(COUNTIF(空き状況確認テーブル!BS14:BV14,"×")&lt;&gt;0,"×",IF(COUNTIF(空き状況確認テーブル!BS14:BV14,"△")&lt;&gt;0,"△",IF(COUNTIF(空き状況確認テーブル!BS14:BV14,"△")&lt;&gt;0,"△","〇")))</f>
        <v>〇</v>
      </c>
      <c r="BT14" s="219"/>
      <c r="BU14" s="219"/>
      <c r="BV14" s="219"/>
      <c r="BW14" s="219" t="str">
        <f ca="1">IF(COUNTIF(空き状況確認テーブル!BW14:BZ14,"×")&lt;&gt;0,"×",IF(COUNTIF(空き状況確認テーブル!BW14:BZ14,"△")&lt;&gt;0,"△",IF(COUNTIF(空き状況確認テーブル!BW14:BZ14,"△")&lt;&gt;0,"△","〇")))</f>
        <v>〇</v>
      </c>
      <c r="BX14" s="219"/>
      <c r="BY14" s="219"/>
      <c r="BZ14" s="219"/>
      <c r="CA14" s="219" t="str">
        <f ca="1">IF(COUNTIF(空き状況確認テーブル!CA14:CD14,"×")&lt;&gt;0,"×",IF(COUNTIF(空き状況確認テーブル!CA14:CD14,"△")&lt;&gt;0,"△",IF(COUNTIF(空き状況確認テーブル!CA14:CD14,"△")&lt;&gt;0,"△","〇")))</f>
        <v>△</v>
      </c>
      <c r="CB14" s="219"/>
      <c r="CC14" s="219"/>
      <c r="CD14" s="219"/>
      <c r="CE14" s="216" t="str">
        <f ca="1">IF(COUNTIF(空き状況確認テーブル!CE14:CG14,"×")&lt;&gt;0,"×",IF(COUNTIF(空き状況確認テーブル!CE14:CG14,"△")&lt;&gt;0,"△",IF(COUNTIF(空き状況確認テーブル!CE14:CG14,"△")&lt;&gt;0,"△","〇")))</f>
        <v>△</v>
      </c>
      <c r="CF14" s="217"/>
      <c r="CG14" s="220"/>
      <c r="CH14" s="187"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6" t="str">
        <f ca="1">IF(COUNTIF(空き状況確認テーブル!CN14:CP14,"×")&lt;&gt;0,"×",IF(COUNTIF(空き状況確認テーブル!CN14:CP14,"△")&lt;&gt;0,"△",IF(COUNTIF(空き状況確認テーブル!CN14:CP14,"△")&lt;&gt;0,"△","〇")))</f>
        <v>△</v>
      </c>
      <c r="CO14" s="217"/>
      <c r="CP14" s="218"/>
      <c r="CQ14" s="219" t="str">
        <f ca="1">IF(COUNTIF(空き状況確認テーブル!CQ14:CT14,"×")&lt;&gt;0,"×",IF(COUNTIF(空き状況確認テーブル!CQ14:CT14,"△")&lt;&gt;0,"△",IF(COUNTIF(空き状況確認テーブル!CQ14:CT14,"△")&lt;&gt;0,"△","〇")))</f>
        <v>〇</v>
      </c>
      <c r="CR14" s="219"/>
      <c r="CS14" s="219"/>
      <c r="CT14" s="219"/>
      <c r="CU14" s="219" t="str">
        <f ca="1">IF(COUNTIF(空き状況確認テーブル!CU14:CX14,"×")&lt;&gt;0,"×",IF(COUNTIF(空き状況確認テーブル!CU14:CX14,"△")&lt;&gt;0,"△",IF(COUNTIF(空き状況確認テーブル!CU14:CX14,"△")&lt;&gt;0,"△","〇")))</f>
        <v>〇</v>
      </c>
      <c r="CV14" s="219"/>
      <c r="CW14" s="219"/>
      <c r="CX14" s="219"/>
      <c r="CY14" s="219" t="str">
        <f ca="1">IF(COUNTIF(空き状況確認テーブル!CY14:DB14,"×")&lt;&gt;0,"×",IF(COUNTIF(空き状況確認テーブル!CY14:DB14,"△")&lt;&gt;0,"△",IF(COUNTIF(空き状況確認テーブル!CY14:DB14,"△")&lt;&gt;0,"△","〇")))</f>
        <v>△</v>
      </c>
      <c r="CZ14" s="219"/>
      <c r="DA14" s="219"/>
      <c r="DB14" s="219"/>
      <c r="DC14" s="216" t="str">
        <f ca="1">IF(COUNTIF(空き状況確認テーブル!DC14:DE14,"×")&lt;&gt;0,"×",IF(COUNTIF(空き状況確認テーブル!DC14:DE14,"△")&lt;&gt;0,"△",IF(COUNTIF(空き状況確認テーブル!DC14:DE14,"△")&lt;&gt;0,"△","〇")))</f>
        <v>△</v>
      </c>
      <c r="DD14" s="217"/>
      <c r="DE14" s="220"/>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6" t="str">
        <f ca="1">IF(COUNTIF(空き状況確認テーブル!DL14:DN14,"×")&lt;&gt;0,"×",IF(COUNTIF(空き状況確認テーブル!DL14:DN14,"△")&lt;&gt;0,"△",IF(COUNTIF(空き状況確認テーブル!DL14:DN14,"△")&lt;&gt;0,"△","〇")))</f>
        <v>△</v>
      </c>
      <c r="DM14" s="217"/>
      <c r="DN14" s="218"/>
      <c r="DO14" s="219" t="str">
        <f ca="1">IF(COUNTIF(空き状況確認テーブル!DO14:DR14,"×")&lt;&gt;0,"×",IF(COUNTIF(空き状況確認テーブル!DO14:DR14,"△")&lt;&gt;0,"△",IF(COUNTIF(空き状況確認テーブル!DO14:DR14,"△")&lt;&gt;0,"△","〇")))</f>
        <v>〇</v>
      </c>
      <c r="DP14" s="219"/>
      <c r="DQ14" s="219"/>
      <c r="DR14" s="219"/>
      <c r="DS14" s="219" t="str">
        <f ca="1">IF(COUNTIF(空き状況確認テーブル!DS14:DV14,"×")&lt;&gt;0,"×",IF(COUNTIF(空き状況確認テーブル!DS14:DV14,"△")&lt;&gt;0,"△",IF(COUNTIF(空き状況確認テーブル!DS14:DV14,"△")&lt;&gt;0,"△","〇")))</f>
        <v>〇</v>
      </c>
      <c r="DT14" s="219"/>
      <c r="DU14" s="219"/>
      <c r="DV14" s="219"/>
      <c r="DW14" s="219" t="str">
        <f ca="1">IF(COUNTIF(空き状況確認テーブル!DW14:DZ14,"×")&lt;&gt;0,"×",IF(COUNTIF(空き状況確認テーブル!DW14:DZ14,"△")&lt;&gt;0,"△",IF(COUNTIF(空き状況確認テーブル!DW14:DZ14,"△")&lt;&gt;0,"△","〇")))</f>
        <v>△</v>
      </c>
      <c r="DX14" s="219"/>
      <c r="DY14" s="219"/>
      <c r="DZ14" s="219"/>
      <c r="EA14" s="216" t="str">
        <f ca="1">IF(COUNTIF(空き状況確認テーブル!EA14:EC14,"×")&lt;&gt;0,"×",IF(COUNTIF(空き状況確認テーブル!EA14:EC14,"△")&lt;&gt;0,"△",IF(COUNTIF(空き状況確認テーブル!EA14:EC14,"△")&lt;&gt;0,"△","〇")))</f>
        <v>△</v>
      </c>
      <c r="EB14" s="217"/>
      <c r="EC14" s="220"/>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6" t="str">
        <f ca="1">IF(COUNTIF(空き状況確認テーブル!EJ14:EL14,"×")&lt;&gt;0,"×",IF(COUNTIF(空き状況確認テーブル!EJ14:EL14,"△")&lt;&gt;0,"△",IF(COUNTIF(空き状況確認テーブル!EJ14:EL14,"△")&lt;&gt;0,"△","〇")))</f>
        <v>×</v>
      </c>
      <c r="EK14" s="217"/>
      <c r="EL14" s="218"/>
      <c r="EM14" s="219" t="str">
        <f ca="1">IF(COUNTIF(空き状況確認テーブル!EM14:EP14,"×")&lt;&gt;0,"×",IF(COUNTIF(空き状況確認テーブル!EM14:EP14,"△")&lt;&gt;0,"△",IF(COUNTIF(空き状況確認テーブル!EM14:EP14,"△")&lt;&gt;0,"△","〇")))</f>
        <v>×</v>
      </c>
      <c r="EN14" s="219"/>
      <c r="EO14" s="219"/>
      <c r="EP14" s="219"/>
      <c r="EQ14" s="219" t="str">
        <f ca="1">IF(COUNTIF(空き状況確認テーブル!EQ14:ET14,"×")&lt;&gt;0,"×",IF(COUNTIF(空き状況確認テーブル!EQ14:ET14,"△")&lt;&gt;0,"△",IF(COUNTIF(空き状況確認テーブル!EQ14:ET14,"△")&lt;&gt;0,"△","〇")))</f>
        <v>×</v>
      </c>
      <c r="ER14" s="219"/>
      <c r="ES14" s="219"/>
      <c r="ET14" s="219"/>
      <c r="EU14" s="219" t="str">
        <f ca="1">IF(COUNTIF(空き状況確認テーブル!EU14:EX14,"×")&lt;&gt;0,"×",IF(COUNTIF(空き状況確認テーブル!EU14:EX14,"△")&lt;&gt;0,"△",IF(COUNTIF(空き状況確認テーブル!EU14:EX14,"△")&lt;&gt;0,"△","〇")))</f>
        <v>×</v>
      </c>
      <c r="EV14" s="219"/>
      <c r="EW14" s="219"/>
      <c r="EX14" s="219"/>
      <c r="EY14" s="216" t="str">
        <f ca="1">IF(COUNTIF(空き状況確認テーブル!EY14:FA14,"×")&lt;&gt;0,"×",IF(COUNTIF(空き状況確認テーブル!EY14:FA14,"△")&lt;&gt;0,"△",IF(COUNTIF(空き状況確認テーブル!EY14:FA14,"△")&lt;&gt;0,"△","〇")))</f>
        <v>×</v>
      </c>
      <c r="EZ14" s="217"/>
      <c r="FA14" s="220"/>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6" t="str">
        <f ca="1">IF(COUNTIF(空き状況確認テーブル!FH14:FJ14,"×")&lt;&gt;0,"×",IF(COUNTIF(空き状況確認テーブル!FH14:FJ14,"△")&lt;&gt;0,"△",IF(COUNTIF(空き状況確認テーブル!FH14:FJ14,"△")&lt;&gt;0,"△","〇")))</f>
        <v>×</v>
      </c>
      <c r="FI14" s="217"/>
      <c r="FJ14" s="218"/>
      <c r="FK14" s="219" t="str">
        <f ca="1">IF(COUNTIF(空き状況確認テーブル!FK14:FN14,"×")&lt;&gt;0,"×",IF(COUNTIF(空き状況確認テーブル!FK14:FN14,"△")&lt;&gt;0,"△",IF(COUNTIF(空き状況確認テーブル!FK14:FN14,"△")&lt;&gt;0,"△","〇")))</f>
        <v>×</v>
      </c>
      <c r="FL14" s="219"/>
      <c r="FM14" s="219"/>
      <c r="FN14" s="219"/>
      <c r="FO14" s="219" t="str">
        <f ca="1">IF(COUNTIF(空き状況確認テーブル!FO14:FR14,"×")&lt;&gt;0,"×",IF(COUNTIF(空き状況確認テーブル!FO14:FR14,"△")&lt;&gt;0,"△",IF(COUNTIF(空き状況確認テーブル!FO14:FR14,"△")&lt;&gt;0,"△","〇")))</f>
        <v>×</v>
      </c>
      <c r="FP14" s="219"/>
      <c r="FQ14" s="219"/>
      <c r="FR14" s="219"/>
      <c r="FS14" s="219" t="str">
        <f ca="1">IF(COUNTIF(空き状況確認テーブル!FS14:FV14,"×")&lt;&gt;0,"×",IF(COUNTIF(空き状況確認テーブル!FS14:FV14,"△")&lt;&gt;0,"△",IF(COUNTIF(空き状況確認テーブル!FS14:FV14,"△")&lt;&gt;0,"△","〇")))</f>
        <v>×</v>
      </c>
      <c r="FT14" s="219"/>
      <c r="FU14" s="219"/>
      <c r="FV14" s="219"/>
      <c r="FW14" s="216" t="str">
        <f ca="1">IF(COUNTIF(空き状況確認テーブル!FW14:FY14,"×")&lt;&gt;0,"×",IF(COUNTIF(空き状況確認テーブル!FW14:FY14,"△")&lt;&gt;0,"△",IF(COUNTIF(空き状況確認テーブル!FW14:FY14,"△")&lt;&gt;0,"△","〇")))</f>
        <v>×</v>
      </c>
      <c r="FX14" s="217"/>
      <c r="FY14" s="220"/>
    </row>
    <row r="15" spans="1:181">
      <c r="A15" s="16"/>
      <c r="B15" s="165" t="s">
        <v>352</v>
      </c>
      <c r="C15" s="195" t="s">
        <v>408</v>
      </c>
      <c r="D15" s="11" t="s">
        <v>156</v>
      </c>
      <c r="E15" s="10" t="str">
        <f>INDEX(施設情報!$D$1:$D$1000,MATCH(D15,施設情報!$C$1:$C$1000,0))</f>
        <v>1</v>
      </c>
      <c r="F15" s="11"/>
      <c r="G15" s="8" t="str">
        <f t="shared" si="8"/>
        <v>006-46391</v>
      </c>
      <c r="H15" s="10" t="str">
        <f t="shared" si="9"/>
        <v>006-46392</v>
      </c>
      <c r="I15" s="10" t="str">
        <f t="shared" si="10"/>
        <v>006-46393</v>
      </c>
      <c r="J15" s="10" t="str">
        <f t="shared" si="11"/>
        <v>006-46394</v>
      </c>
      <c r="K15" s="10" t="str">
        <f t="shared" si="12"/>
        <v>006-46395</v>
      </c>
      <c r="L15" s="10" t="str">
        <f t="shared" si="13"/>
        <v>006-46396</v>
      </c>
      <c r="M15" s="10" t="str">
        <f t="shared" si="14"/>
        <v>006-46397</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6" t="str">
        <f ca="1">IF(COUNTIF(空き状況確認テーブル!T15:V15,"×")&lt;&gt;0,"×",IF(COUNTIF(空き状況確認テーブル!T15:V15,"△")&lt;&gt;0,"△",IF(COUNTIF(空き状況確認テーブル!T15:V15,"△")&lt;&gt;0,"△","〇")))</f>
        <v>△</v>
      </c>
      <c r="U15" s="217"/>
      <c r="V15" s="218"/>
      <c r="W15" s="219" t="str">
        <f ca="1">IF(COUNTIF(空き状況確認テーブル!W15:Z15,"×")&lt;&gt;0,"×",IF(COUNTIF(空き状況確認テーブル!W15:Z15,"△")&lt;&gt;0,"△",IF(COUNTIF(空き状況確認テーブル!W15:Z15,"△")&lt;&gt;0,"△","〇")))</f>
        <v>〇</v>
      </c>
      <c r="X15" s="219"/>
      <c r="Y15" s="219"/>
      <c r="Z15" s="219"/>
      <c r="AA15" s="219" t="str">
        <f ca="1">IF(COUNTIF(空き状況確認テーブル!AA15:AD15,"×")&lt;&gt;0,"×",IF(COUNTIF(空き状況確認テーブル!AA15:AD15,"△")&lt;&gt;0,"△",IF(COUNTIF(空き状況確認テーブル!AA15:AD15,"△")&lt;&gt;0,"△","〇")))</f>
        <v>〇</v>
      </c>
      <c r="AB15" s="219"/>
      <c r="AC15" s="219"/>
      <c r="AD15" s="219"/>
      <c r="AE15" s="219" t="str">
        <f ca="1">IF(COUNTIF(空き状況確認テーブル!AE15:AH15,"×")&lt;&gt;0,"×",IF(COUNTIF(空き状況確認テーブル!AE15:AH15,"△")&lt;&gt;0,"△",IF(COUNTIF(空き状況確認テーブル!AE15:AH15,"△")&lt;&gt;0,"△","〇")))</f>
        <v>△</v>
      </c>
      <c r="AF15" s="219"/>
      <c r="AG15" s="219"/>
      <c r="AH15" s="219"/>
      <c r="AI15" s="216" t="str">
        <f ca="1">IF(COUNTIF(空き状況確認テーブル!AI15:AK15,"×")&lt;&gt;0,"×",IF(COUNTIF(空き状況確認テーブル!AI15:AK15,"△")&lt;&gt;0,"△",IF(COUNTIF(空き状況確認テーブル!AI15:AK15,"△")&lt;&gt;0,"△","〇")))</f>
        <v>△</v>
      </c>
      <c r="AJ15" s="217"/>
      <c r="AK15" s="220"/>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6" t="str">
        <f ca="1">IF(COUNTIF(空き状況確認テーブル!AR15:AT15,"×")&lt;&gt;0,"×",IF(COUNTIF(空き状況確認テーブル!AR15:AT15,"△")&lt;&gt;0,"△",IF(COUNTIF(空き状況確認テーブル!AR15:AT15,"△")&lt;&gt;0,"△","〇")))</f>
        <v>×</v>
      </c>
      <c r="AS15" s="217"/>
      <c r="AT15" s="218"/>
      <c r="AU15" s="219" t="str">
        <f ca="1">IF(COUNTIF(空き状況確認テーブル!AU15:AX15,"×")&lt;&gt;0,"×",IF(COUNTIF(空き状況確認テーブル!AU15:AX15,"△")&lt;&gt;0,"△",IF(COUNTIF(空き状況確認テーブル!AU15:AX15,"△")&lt;&gt;0,"△","〇")))</f>
        <v>×</v>
      </c>
      <c r="AV15" s="219"/>
      <c r="AW15" s="219"/>
      <c r="AX15" s="219"/>
      <c r="AY15" s="219" t="str">
        <f ca="1">IF(COUNTIF(空き状況確認テーブル!AY15:BB15,"×")&lt;&gt;0,"×",IF(COUNTIF(空き状況確認テーブル!AY15:BB15,"△")&lt;&gt;0,"△",IF(COUNTIF(空き状況確認テーブル!AY15:BB15,"△")&lt;&gt;0,"△","〇")))</f>
        <v>×</v>
      </c>
      <c r="AZ15" s="219"/>
      <c r="BA15" s="219"/>
      <c r="BB15" s="219"/>
      <c r="BC15" s="219" t="str">
        <f ca="1">IF(COUNTIF(空き状況確認テーブル!BC15:BF15,"×")&lt;&gt;0,"×",IF(COUNTIF(空き状況確認テーブル!BC15:BF15,"△")&lt;&gt;0,"△",IF(COUNTIF(空き状況確認テーブル!BC15:BF15,"△")&lt;&gt;0,"△","〇")))</f>
        <v>△</v>
      </c>
      <c r="BD15" s="219"/>
      <c r="BE15" s="219"/>
      <c r="BF15" s="219"/>
      <c r="BG15" s="216" t="str">
        <f ca="1">IF(COUNTIF(空き状況確認テーブル!BG15:BI15,"×")&lt;&gt;0,"×",IF(COUNTIF(空き状況確認テーブル!BG15:BI15,"△")&lt;&gt;0,"△",IF(COUNTIF(空き状況確認テーブル!BG15:BI15,"△")&lt;&gt;0,"△","〇")))</f>
        <v>△</v>
      </c>
      <c r="BH15" s="217"/>
      <c r="BI15" s="220"/>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6" t="str">
        <f ca="1">IF(COUNTIF(空き状況確認テーブル!BP15:BR15,"×")&lt;&gt;0,"×",IF(COUNTIF(空き状況確認テーブル!BP15:BR15,"△")&lt;&gt;0,"△",IF(COUNTIF(空き状況確認テーブル!BP15:BR15,"△")&lt;&gt;0,"△","〇")))</f>
        <v>△</v>
      </c>
      <c r="BQ15" s="217"/>
      <c r="BR15" s="218"/>
      <c r="BS15" s="219" t="str">
        <f ca="1">IF(COUNTIF(空き状況確認テーブル!BS15:BV15,"×")&lt;&gt;0,"×",IF(COUNTIF(空き状況確認テーブル!BS15:BV15,"△")&lt;&gt;0,"△",IF(COUNTIF(空き状況確認テーブル!BS15:BV15,"△")&lt;&gt;0,"△","〇")))</f>
        <v>〇</v>
      </c>
      <c r="BT15" s="219"/>
      <c r="BU15" s="219"/>
      <c r="BV15" s="219"/>
      <c r="BW15" s="219" t="str">
        <f ca="1">IF(COUNTIF(空き状況確認テーブル!BW15:BZ15,"×")&lt;&gt;0,"×",IF(COUNTIF(空き状況確認テーブル!BW15:BZ15,"△")&lt;&gt;0,"△",IF(COUNTIF(空き状況確認テーブル!BW15:BZ15,"△")&lt;&gt;0,"△","〇")))</f>
        <v>〇</v>
      </c>
      <c r="BX15" s="219"/>
      <c r="BY15" s="219"/>
      <c r="BZ15" s="219"/>
      <c r="CA15" s="219" t="str">
        <f ca="1">IF(COUNTIF(空き状況確認テーブル!CA15:CD15,"×")&lt;&gt;0,"×",IF(COUNTIF(空き状況確認テーブル!CA15:CD15,"△")&lt;&gt;0,"△",IF(COUNTIF(空き状況確認テーブル!CA15:CD15,"△")&lt;&gt;0,"△","〇")))</f>
        <v>△</v>
      </c>
      <c r="CB15" s="219"/>
      <c r="CC15" s="219"/>
      <c r="CD15" s="219"/>
      <c r="CE15" s="216" t="str">
        <f ca="1">IF(COUNTIF(空き状況確認テーブル!CE15:CG15,"×")&lt;&gt;0,"×",IF(COUNTIF(空き状況確認テーブル!CE15:CG15,"△")&lt;&gt;0,"△",IF(COUNTIF(空き状況確認テーブル!CE15:CG15,"△")&lt;&gt;0,"△","〇")))</f>
        <v>△</v>
      </c>
      <c r="CF15" s="217"/>
      <c r="CG15" s="220"/>
      <c r="CH15" s="187"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6" t="str">
        <f ca="1">IF(COUNTIF(空き状況確認テーブル!CN15:CP15,"×")&lt;&gt;0,"×",IF(COUNTIF(空き状況確認テーブル!CN15:CP15,"△")&lt;&gt;0,"△",IF(COUNTIF(空き状況確認テーブル!CN15:CP15,"△")&lt;&gt;0,"△","〇")))</f>
        <v>△</v>
      </c>
      <c r="CO15" s="217"/>
      <c r="CP15" s="218"/>
      <c r="CQ15" s="219" t="str">
        <f ca="1">IF(COUNTIF(空き状況確認テーブル!CQ15:CT15,"×")&lt;&gt;0,"×",IF(COUNTIF(空き状況確認テーブル!CQ15:CT15,"△")&lt;&gt;0,"△",IF(COUNTIF(空き状況確認テーブル!CQ15:CT15,"△")&lt;&gt;0,"△","〇")))</f>
        <v>〇</v>
      </c>
      <c r="CR15" s="219"/>
      <c r="CS15" s="219"/>
      <c r="CT15" s="219"/>
      <c r="CU15" s="219" t="str">
        <f ca="1">IF(COUNTIF(空き状況確認テーブル!CU15:CX15,"×")&lt;&gt;0,"×",IF(COUNTIF(空き状況確認テーブル!CU15:CX15,"△")&lt;&gt;0,"△",IF(COUNTIF(空き状況確認テーブル!CU15:CX15,"△")&lt;&gt;0,"△","〇")))</f>
        <v>〇</v>
      </c>
      <c r="CV15" s="219"/>
      <c r="CW15" s="219"/>
      <c r="CX15" s="219"/>
      <c r="CY15" s="219" t="str">
        <f ca="1">IF(COUNTIF(空き状況確認テーブル!CY15:DB15,"×")&lt;&gt;0,"×",IF(COUNTIF(空き状況確認テーブル!CY15:DB15,"△")&lt;&gt;0,"△",IF(COUNTIF(空き状況確認テーブル!CY15:DB15,"△")&lt;&gt;0,"△","〇")))</f>
        <v>△</v>
      </c>
      <c r="CZ15" s="219"/>
      <c r="DA15" s="219"/>
      <c r="DB15" s="219"/>
      <c r="DC15" s="216" t="str">
        <f ca="1">IF(COUNTIF(空き状況確認テーブル!DC15:DE15,"×")&lt;&gt;0,"×",IF(COUNTIF(空き状況確認テーブル!DC15:DE15,"△")&lt;&gt;0,"△",IF(COUNTIF(空き状況確認テーブル!DC15:DE15,"△")&lt;&gt;0,"△","〇")))</f>
        <v>△</v>
      </c>
      <c r="DD15" s="217"/>
      <c r="DE15" s="220"/>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6" t="str">
        <f ca="1">IF(COUNTIF(空き状況確認テーブル!DL15:DN15,"×")&lt;&gt;0,"×",IF(COUNTIF(空き状況確認テーブル!DL15:DN15,"△")&lt;&gt;0,"△",IF(COUNTIF(空き状況確認テーブル!DL15:DN15,"△")&lt;&gt;0,"△","〇")))</f>
        <v>△</v>
      </c>
      <c r="DM15" s="217"/>
      <c r="DN15" s="218"/>
      <c r="DO15" s="219" t="str">
        <f ca="1">IF(COUNTIF(空き状況確認テーブル!DO15:DR15,"×")&lt;&gt;0,"×",IF(COUNTIF(空き状況確認テーブル!DO15:DR15,"△")&lt;&gt;0,"△",IF(COUNTIF(空き状況確認テーブル!DO15:DR15,"△")&lt;&gt;0,"△","〇")))</f>
        <v>〇</v>
      </c>
      <c r="DP15" s="219"/>
      <c r="DQ15" s="219"/>
      <c r="DR15" s="219"/>
      <c r="DS15" s="219" t="str">
        <f ca="1">IF(COUNTIF(空き状況確認テーブル!DS15:DV15,"×")&lt;&gt;0,"×",IF(COUNTIF(空き状況確認テーブル!DS15:DV15,"△")&lt;&gt;0,"△",IF(COUNTIF(空き状況確認テーブル!DS15:DV15,"△")&lt;&gt;0,"△","〇")))</f>
        <v>〇</v>
      </c>
      <c r="DT15" s="219"/>
      <c r="DU15" s="219"/>
      <c r="DV15" s="219"/>
      <c r="DW15" s="219" t="str">
        <f ca="1">IF(COUNTIF(空き状況確認テーブル!DW15:DZ15,"×")&lt;&gt;0,"×",IF(COUNTIF(空き状況確認テーブル!DW15:DZ15,"△")&lt;&gt;0,"△",IF(COUNTIF(空き状況確認テーブル!DW15:DZ15,"△")&lt;&gt;0,"△","〇")))</f>
        <v>△</v>
      </c>
      <c r="DX15" s="219"/>
      <c r="DY15" s="219"/>
      <c r="DZ15" s="219"/>
      <c r="EA15" s="216" t="str">
        <f ca="1">IF(COUNTIF(空き状況確認テーブル!EA15:EC15,"×")&lt;&gt;0,"×",IF(COUNTIF(空き状況確認テーブル!EA15:EC15,"△")&lt;&gt;0,"△",IF(COUNTIF(空き状況確認テーブル!EA15:EC15,"△")&lt;&gt;0,"△","〇")))</f>
        <v>△</v>
      </c>
      <c r="EB15" s="217"/>
      <c r="EC15" s="220"/>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6" t="str">
        <f ca="1">IF(COUNTIF(空き状況確認テーブル!EJ15:EL15,"×")&lt;&gt;0,"×",IF(COUNTIF(空き状況確認テーブル!EJ15:EL15,"△")&lt;&gt;0,"△",IF(COUNTIF(空き状況確認テーブル!EJ15:EL15,"△")&lt;&gt;0,"△","〇")))</f>
        <v>×</v>
      </c>
      <c r="EK15" s="217"/>
      <c r="EL15" s="218"/>
      <c r="EM15" s="219" t="str">
        <f ca="1">IF(COUNTIF(空き状況確認テーブル!EM15:EP15,"×")&lt;&gt;0,"×",IF(COUNTIF(空き状況確認テーブル!EM15:EP15,"△")&lt;&gt;0,"△",IF(COUNTIF(空き状況確認テーブル!EM15:EP15,"△")&lt;&gt;0,"△","〇")))</f>
        <v>×</v>
      </c>
      <c r="EN15" s="219"/>
      <c r="EO15" s="219"/>
      <c r="EP15" s="219"/>
      <c r="EQ15" s="219" t="str">
        <f ca="1">IF(COUNTIF(空き状況確認テーブル!EQ15:ET15,"×")&lt;&gt;0,"×",IF(COUNTIF(空き状況確認テーブル!EQ15:ET15,"△")&lt;&gt;0,"△",IF(COUNTIF(空き状況確認テーブル!EQ15:ET15,"△")&lt;&gt;0,"△","〇")))</f>
        <v>×</v>
      </c>
      <c r="ER15" s="219"/>
      <c r="ES15" s="219"/>
      <c r="ET15" s="219"/>
      <c r="EU15" s="219" t="str">
        <f ca="1">IF(COUNTIF(空き状況確認テーブル!EU15:EX15,"×")&lt;&gt;0,"×",IF(COUNTIF(空き状況確認テーブル!EU15:EX15,"△")&lt;&gt;0,"△",IF(COUNTIF(空き状況確認テーブル!EU15:EX15,"△")&lt;&gt;0,"△","〇")))</f>
        <v>×</v>
      </c>
      <c r="EV15" s="219"/>
      <c r="EW15" s="219"/>
      <c r="EX15" s="219"/>
      <c r="EY15" s="216" t="str">
        <f ca="1">IF(COUNTIF(空き状況確認テーブル!EY15:FA15,"×")&lt;&gt;0,"×",IF(COUNTIF(空き状況確認テーブル!EY15:FA15,"△")&lt;&gt;0,"△",IF(COUNTIF(空き状況確認テーブル!EY15:FA15,"△")&lt;&gt;0,"△","〇")))</f>
        <v>×</v>
      </c>
      <c r="EZ15" s="217"/>
      <c r="FA15" s="220"/>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6" t="str">
        <f ca="1">IF(COUNTIF(空き状況確認テーブル!FH15:FJ15,"×")&lt;&gt;0,"×",IF(COUNTIF(空き状況確認テーブル!FH15:FJ15,"△")&lt;&gt;0,"△",IF(COUNTIF(空き状況確認テーブル!FH15:FJ15,"△")&lt;&gt;0,"△","〇")))</f>
        <v>×</v>
      </c>
      <c r="FI15" s="217"/>
      <c r="FJ15" s="218"/>
      <c r="FK15" s="219" t="str">
        <f ca="1">IF(COUNTIF(空き状況確認テーブル!FK15:FN15,"×")&lt;&gt;0,"×",IF(COUNTIF(空き状況確認テーブル!FK15:FN15,"△")&lt;&gt;0,"△",IF(COUNTIF(空き状況確認テーブル!FK15:FN15,"△")&lt;&gt;0,"△","〇")))</f>
        <v>×</v>
      </c>
      <c r="FL15" s="219"/>
      <c r="FM15" s="219"/>
      <c r="FN15" s="219"/>
      <c r="FO15" s="219" t="str">
        <f ca="1">IF(COUNTIF(空き状況確認テーブル!FO15:FR15,"×")&lt;&gt;0,"×",IF(COUNTIF(空き状況確認テーブル!FO15:FR15,"△")&lt;&gt;0,"△",IF(COUNTIF(空き状況確認テーブル!FO15:FR15,"△")&lt;&gt;0,"△","〇")))</f>
        <v>×</v>
      </c>
      <c r="FP15" s="219"/>
      <c r="FQ15" s="219"/>
      <c r="FR15" s="219"/>
      <c r="FS15" s="219" t="str">
        <f ca="1">IF(COUNTIF(空き状況確認テーブル!FS15:FV15,"×")&lt;&gt;0,"×",IF(COUNTIF(空き状況確認テーブル!FS15:FV15,"△")&lt;&gt;0,"△",IF(COUNTIF(空き状況確認テーブル!FS15:FV15,"△")&lt;&gt;0,"△","〇")))</f>
        <v>×</v>
      </c>
      <c r="FT15" s="219"/>
      <c r="FU15" s="219"/>
      <c r="FV15" s="219"/>
      <c r="FW15" s="216" t="str">
        <f ca="1">IF(COUNTIF(空き状況確認テーブル!FW15:FY15,"×")&lt;&gt;0,"×",IF(COUNTIF(空き状況確認テーブル!FW15:FY15,"△")&lt;&gt;0,"△",IF(COUNTIF(空き状況確認テーブル!FW15:FY15,"△")&lt;&gt;0,"△","〇")))</f>
        <v>×</v>
      </c>
      <c r="FX15" s="217"/>
      <c r="FY15" s="220"/>
    </row>
    <row r="16" spans="1:181">
      <c r="A16" s="16"/>
      <c r="B16" s="173" t="s">
        <v>366</v>
      </c>
      <c r="C16" s="195"/>
      <c r="D16" s="11" t="s">
        <v>158</v>
      </c>
      <c r="E16" s="10" t="str">
        <f>INDEX(施設情報!$D$1:$D$1000,MATCH(D16,施設情報!$C$1:$C$1000,0))</f>
        <v>1</v>
      </c>
      <c r="F16" s="11"/>
      <c r="G16" s="8" t="str">
        <f t="shared" si="8"/>
        <v>008-46391</v>
      </c>
      <c r="H16" s="10" t="str">
        <f t="shared" si="9"/>
        <v>008-46392</v>
      </c>
      <c r="I16" s="10" t="str">
        <f t="shared" si="10"/>
        <v>008-46393</v>
      </c>
      <c r="J16" s="10" t="str">
        <f t="shared" si="11"/>
        <v>008-46394</v>
      </c>
      <c r="K16" s="10" t="str">
        <f t="shared" si="12"/>
        <v>008-46395</v>
      </c>
      <c r="L16" s="10" t="str">
        <f t="shared" si="13"/>
        <v>008-46396</v>
      </c>
      <c r="M16" s="10" t="str">
        <f t="shared" si="14"/>
        <v>008-46397</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6" t="str">
        <f ca="1">IF(COUNTIF(空き状況確認テーブル!T17:V17,"×")&lt;&gt;0,"×",IF(COUNTIF(空き状況確認テーブル!T17:V17,"△")&lt;&gt;0,"△",IF(COUNTIF(空き状況確認テーブル!T17:V17,"△")&lt;&gt;0,"△","〇")))</f>
        <v>△</v>
      </c>
      <c r="U16" s="217"/>
      <c r="V16" s="218"/>
      <c r="W16" s="219" t="str">
        <f ca="1">IF(COUNTIF(空き状況確認テーブル!W17:Z17,"×")&lt;&gt;0,"×",IF(COUNTIF(空き状況確認テーブル!W17:Z17,"△")&lt;&gt;0,"△",IF(COUNTIF(空き状況確認テーブル!W17:Z17,"△")&lt;&gt;0,"△","〇")))</f>
        <v>〇</v>
      </c>
      <c r="X16" s="219"/>
      <c r="Y16" s="219"/>
      <c r="Z16" s="219"/>
      <c r="AA16" s="219" t="str">
        <f ca="1">IF(COUNTIF(空き状況確認テーブル!AA17:AD17,"×")&lt;&gt;0,"×",IF(COUNTIF(空き状況確認テーブル!AA17:AD17,"△")&lt;&gt;0,"△",IF(COUNTIF(空き状況確認テーブル!AA17:AD17,"△")&lt;&gt;0,"△","〇")))</f>
        <v>〇</v>
      </c>
      <c r="AB16" s="219"/>
      <c r="AC16" s="219"/>
      <c r="AD16" s="219"/>
      <c r="AE16" s="219" t="str">
        <f ca="1">IF(COUNTIF(空き状況確認テーブル!AE17:AH17,"×")&lt;&gt;0,"×",IF(COUNTIF(空き状況確認テーブル!AE17:AH17,"△")&lt;&gt;0,"△",IF(COUNTIF(空き状況確認テーブル!AE17:AH17,"△")&lt;&gt;0,"△","〇")))</f>
        <v>△</v>
      </c>
      <c r="AF16" s="219"/>
      <c r="AG16" s="219"/>
      <c r="AH16" s="219"/>
      <c r="AI16" s="216" t="str">
        <f ca="1">IF(COUNTIF(空き状況確認テーブル!AI17:AK17,"×")&lt;&gt;0,"×",IF(COUNTIF(空き状況確認テーブル!AI17:AK17,"△")&lt;&gt;0,"△",IF(COUNTIF(空き状況確認テーブル!AI17:AK17,"△")&lt;&gt;0,"△","〇")))</f>
        <v>△</v>
      </c>
      <c r="AJ16" s="217"/>
      <c r="AK16" s="220"/>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6" t="str">
        <f ca="1">IF(COUNTIF(空き状況確認テーブル!AR17:AT17,"×")&lt;&gt;0,"×",IF(COUNTIF(空き状況確認テーブル!AR17:AT17,"△")&lt;&gt;0,"△",IF(COUNTIF(空き状況確認テーブル!AR17:AT17,"△")&lt;&gt;0,"△","〇")))</f>
        <v>△</v>
      </c>
      <c r="AS16" s="217"/>
      <c r="AT16" s="218"/>
      <c r="AU16" s="219" t="str">
        <f ca="1">IF(COUNTIF(空き状況確認テーブル!AU17:AX17,"×")&lt;&gt;0,"×",IF(COUNTIF(空き状況確認テーブル!AU17:AX17,"△")&lt;&gt;0,"△",IF(COUNTIF(空き状況確認テーブル!AU17:AX17,"△")&lt;&gt;0,"△","〇")))</f>
        <v>〇</v>
      </c>
      <c r="AV16" s="219"/>
      <c r="AW16" s="219"/>
      <c r="AX16" s="219"/>
      <c r="AY16" s="219" t="str">
        <f ca="1">IF(COUNTIF(空き状況確認テーブル!AY17:BB17,"×")&lt;&gt;0,"×",IF(COUNTIF(空き状況確認テーブル!AY17:BB17,"△")&lt;&gt;0,"△",IF(COUNTIF(空き状況確認テーブル!AY17:BB17,"△")&lt;&gt;0,"△","〇")))</f>
        <v>〇</v>
      </c>
      <c r="AZ16" s="219"/>
      <c r="BA16" s="219"/>
      <c r="BB16" s="219"/>
      <c r="BC16" s="219" t="str">
        <f ca="1">IF(COUNTIF(空き状況確認テーブル!BC17:BF17,"×")&lt;&gt;0,"×",IF(COUNTIF(空き状況確認テーブル!BC17:BF17,"△")&lt;&gt;0,"△",IF(COUNTIF(空き状況確認テーブル!BC17:BF17,"△")&lt;&gt;0,"△","〇")))</f>
        <v>△</v>
      </c>
      <c r="BD16" s="219"/>
      <c r="BE16" s="219"/>
      <c r="BF16" s="219"/>
      <c r="BG16" s="216" t="str">
        <f ca="1">IF(COUNTIF(空き状況確認テーブル!BG17:BI17,"×")&lt;&gt;0,"×",IF(COUNTIF(空き状況確認テーブル!BG17:BI17,"△")&lt;&gt;0,"△",IF(COUNTIF(空き状況確認テーブル!BG17:BI17,"△")&lt;&gt;0,"△","〇")))</f>
        <v>△</v>
      </c>
      <c r="BH16" s="217"/>
      <c r="BI16" s="220"/>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6" t="str">
        <f ca="1">IF(COUNTIF(空き状況確認テーブル!BP17:BR17,"×")&lt;&gt;0,"×",IF(COUNTIF(空き状況確認テーブル!BP17:BR17,"△")&lt;&gt;0,"△",IF(COUNTIF(空き状況確認テーブル!BP17:BR17,"△")&lt;&gt;0,"△","〇")))</f>
        <v>△</v>
      </c>
      <c r="BQ16" s="217"/>
      <c r="BR16" s="218"/>
      <c r="BS16" s="219" t="str">
        <f ca="1">IF(COUNTIF(空き状況確認テーブル!BS17:BV17,"×")&lt;&gt;0,"×",IF(COUNTIF(空き状況確認テーブル!BS17:BV17,"△")&lt;&gt;0,"△",IF(COUNTIF(空き状況確認テーブル!BS17:BV17,"△")&lt;&gt;0,"△","〇")))</f>
        <v>〇</v>
      </c>
      <c r="BT16" s="219"/>
      <c r="BU16" s="219"/>
      <c r="BV16" s="219"/>
      <c r="BW16" s="219" t="str">
        <f ca="1">IF(COUNTIF(空き状況確認テーブル!BW17:BZ17,"×")&lt;&gt;0,"×",IF(COUNTIF(空き状況確認テーブル!BW17:BZ17,"△")&lt;&gt;0,"△",IF(COUNTIF(空き状況確認テーブル!BW17:BZ17,"△")&lt;&gt;0,"△","〇")))</f>
        <v>〇</v>
      </c>
      <c r="BX16" s="219"/>
      <c r="BY16" s="219"/>
      <c r="BZ16" s="219"/>
      <c r="CA16" s="219" t="str">
        <f ca="1">IF(COUNTIF(空き状況確認テーブル!CA17:CD17,"×")&lt;&gt;0,"×",IF(COUNTIF(空き状況確認テーブル!CA17:CD17,"△")&lt;&gt;0,"△",IF(COUNTIF(空き状況確認テーブル!CA17:CD17,"△")&lt;&gt;0,"△","〇")))</f>
        <v>△</v>
      </c>
      <c r="CB16" s="219"/>
      <c r="CC16" s="219"/>
      <c r="CD16" s="219"/>
      <c r="CE16" s="216" t="str">
        <f ca="1">IF(COUNTIF(空き状況確認テーブル!CE17:CG17,"×")&lt;&gt;0,"×",IF(COUNTIF(空き状況確認テーブル!CE17:CG17,"△")&lt;&gt;0,"△",IF(COUNTIF(空き状況確認テーブル!CE17:CG17,"△")&lt;&gt;0,"△","〇")))</f>
        <v>△</v>
      </c>
      <c r="CF16" s="217"/>
      <c r="CG16" s="220"/>
      <c r="CH16" s="187"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6" t="str">
        <f ca="1">IF(COUNTIF(空き状況確認テーブル!CN17:CP17,"×")&lt;&gt;0,"×",IF(COUNTIF(空き状況確認テーブル!CN17:CP17,"△")&lt;&gt;0,"△",IF(COUNTIF(空き状況確認テーブル!CN17:CP17,"△")&lt;&gt;0,"△","〇")))</f>
        <v>△</v>
      </c>
      <c r="CO16" s="217"/>
      <c r="CP16" s="218"/>
      <c r="CQ16" s="219" t="str">
        <f ca="1">IF(COUNTIF(空き状況確認テーブル!CQ17:CT17,"×")&lt;&gt;0,"×",IF(COUNTIF(空き状況確認テーブル!CQ17:CT17,"△")&lt;&gt;0,"△",IF(COUNTIF(空き状況確認テーブル!CQ17:CT17,"△")&lt;&gt;0,"△","〇")))</f>
        <v>〇</v>
      </c>
      <c r="CR16" s="219"/>
      <c r="CS16" s="219"/>
      <c r="CT16" s="219"/>
      <c r="CU16" s="219" t="str">
        <f ca="1">IF(COUNTIF(空き状況確認テーブル!CU17:CX17,"×")&lt;&gt;0,"×",IF(COUNTIF(空き状況確認テーブル!CU17:CX17,"△")&lt;&gt;0,"△",IF(COUNTIF(空き状況確認テーブル!CU17:CX17,"△")&lt;&gt;0,"△","〇")))</f>
        <v>〇</v>
      </c>
      <c r="CV16" s="219"/>
      <c r="CW16" s="219"/>
      <c r="CX16" s="219"/>
      <c r="CY16" s="219" t="str">
        <f ca="1">IF(COUNTIF(空き状況確認テーブル!CY17:DB17,"×")&lt;&gt;0,"×",IF(COUNTIF(空き状況確認テーブル!CY17:DB17,"△")&lt;&gt;0,"△",IF(COUNTIF(空き状況確認テーブル!CY17:DB17,"△")&lt;&gt;0,"△","〇")))</f>
        <v>△</v>
      </c>
      <c r="CZ16" s="219"/>
      <c r="DA16" s="219"/>
      <c r="DB16" s="219"/>
      <c r="DC16" s="216" t="str">
        <f ca="1">IF(COUNTIF(空き状況確認テーブル!DC17:DE17,"×")&lt;&gt;0,"×",IF(COUNTIF(空き状況確認テーブル!DC17:DE17,"△")&lt;&gt;0,"△",IF(COUNTIF(空き状況確認テーブル!DC17:DE17,"△")&lt;&gt;0,"△","〇")))</f>
        <v>△</v>
      </c>
      <c r="DD16" s="217"/>
      <c r="DE16" s="220"/>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6" t="str">
        <f ca="1">IF(COUNTIF(空き状況確認テーブル!DL17:DN17,"×")&lt;&gt;0,"×",IF(COUNTIF(空き状況確認テーブル!DL17:DN17,"△")&lt;&gt;0,"△",IF(COUNTIF(空き状況確認テーブル!DL17:DN17,"△")&lt;&gt;0,"△","〇")))</f>
        <v>△</v>
      </c>
      <c r="DM16" s="217"/>
      <c r="DN16" s="218"/>
      <c r="DO16" s="219" t="str">
        <f ca="1">IF(COUNTIF(空き状況確認テーブル!DO17:DR17,"×")&lt;&gt;0,"×",IF(COUNTIF(空き状況確認テーブル!DO17:DR17,"△")&lt;&gt;0,"△",IF(COUNTIF(空き状況確認テーブル!DO17:DR17,"△")&lt;&gt;0,"△","〇")))</f>
        <v>〇</v>
      </c>
      <c r="DP16" s="219"/>
      <c r="DQ16" s="219"/>
      <c r="DR16" s="219"/>
      <c r="DS16" s="219" t="str">
        <f ca="1">IF(COUNTIF(空き状況確認テーブル!DS17:DV17,"×")&lt;&gt;0,"×",IF(COUNTIF(空き状況確認テーブル!DS17:DV17,"△")&lt;&gt;0,"△",IF(COUNTIF(空き状況確認テーブル!DS17:DV17,"△")&lt;&gt;0,"△","〇")))</f>
        <v>〇</v>
      </c>
      <c r="DT16" s="219"/>
      <c r="DU16" s="219"/>
      <c r="DV16" s="219"/>
      <c r="DW16" s="219" t="str">
        <f ca="1">IF(COUNTIF(空き状況確認テーブル!DW17:DZ17,"×")&lt;&gt;0,"×",IF(COUNTIF(空き状況確認テーブル!DW17:DZ17,"△")&lt;&gt;0,"△",IF(COUNTIF(空き状況確認テーブル!DW17:DZ17,"△")&lt;&gt;0,"△","〇")))</f>
        <v>△</v>
      </c>
      <c r="DX16" s="219"/>
      <c r="DY16" s="219"/>
      <c r="DZ16" s="219"/>
      <c r="EA16" s="216" t="str">
        <f ca="1">IF(COUNTIF(空き状況確認テーブル!EA17:EC17,"×")&lt;&gt;0,"×",IF(COUNTIF(空き状況確認テーブル!EA17:EC17,"△")&lt;&gt;0,"△",IF(COUNTIF(空き状況確認テーブル!EA17:EC17,"△")&lt;&gt;0,"△","〇")))</f>
        <v>△</v>
      </c>
      <c r="EB16" s="217"/>
      <c r="EC16" s="220"/>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6" t="str">
        <f ca="1">IF(COUNTIF(空き状況確認テーブル!EJ17:EL17,"×")&lt;&gt;0,"×",IF(COUNTIF(空き状況確認テーブル!EJ17:EL17,"△")&lt;&gt;0,"△",IF(COUNTIF(空き状況確認テーブル!EJ17:EL17,"△")&lt;&gt;0,"△","〇")))</f>
        <v>×</v>
      </c>
      <c r="EK16" s="217"/>
      <c r="EL16" s="218"/>
      <c r="EM16" s="219" t="str">
        <f ca="1">IF(COUNTIF(空き状況確認テーブル!EM17:EP17,"×")&lt;&gt;0,"×",IF(COUNTIF(空き状況確認テーブル!EM17:EP17,"△")&lt;&gt;0,"△",IF(COUNTIF(空き状況確認テーブル!EM17:EP17,"△")&lt;&gt;0,"△","〇")))</f>
        <v>×</v>
      </c>
      <c r="EN16" s="219"/>
      <c r="EO16" s="219"/>
      <c r="EP16" s="219"/>
      <c r="EQ16" s="219" t="str">
        <f ca="1">IF(COUNTIF(空き状況確認テーブル!EQ17:ET17,"×")&lt;&gt;0,"×",IF(COUNTIF(空き状況確認テーブル!EQ17:ET17,"△")&lt;&gt;0,"△",IF(COUNTIF(空き状況確認テーブル!EQ17:ET17,"△")&lt;&gt;0,"△","〇")))</f>
        <v>×</v>
      </c>
      <c r="ER16" s="219"/>
      <c r="ES16" s="219"/>
      <c r="ET16" s="219"/>
      <c r="EU16" s="219" t="str">
        <f ca="1">IF(COUNTIF(空き状況確認テーブル!EU17:EX17,"×")&lt;&gt;0,"×",IF(COUNTIF(空き状況確認テーブル!EU17:EX17,"△")&lt;&gt;0,"△",IF(COUNTIF(空き状況確認テーブル!EU17:EX17,"△")&lt;&gt;0,"△","〇")))</f>
        <v>×</v>
      </c>
      <c r="EV16" s="219"/>
      <c r="EW16" s="219"/>
      <c r="EX16" s="219"/>
      <c r="EY16" s="216" t="str">
        <f ca="1">IF(COUNTIF(空き状況確認テーブル!EY17:FA17,"×")&lt;&gt;0,"×",IF(COUNTIF(空き状況確認テーブル!EY17:FA17,"△")&lt;&gt;0,"△",IF(COUNTIF(空き状況確認テーブル!EY17:FA17,"△")&lt;&gt;0,"△","〇")))</f>
        <v>×</v>
      </c>
      <c r="EZ16" s="217"/>
      <c r="FA16" s="220"/>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6" t="str">
        <f ca="1">IF(COUNTIF(空き状況確認テーブル!FH17:FJ17,"×")&lt;&gt;0,"×",IF(COUNTIF(空き状況確認テーブル!FH17:FJ17,"△")&lt;&gt;0,"△",IF(COUNTIF(空き状況確認テーブル!FH17:FJ17,"△")&lt;&gt;0,"△","〇")))</f>
        <v>×</v>
      </c>
      <c r="FI16" s="217"/>
      <c r="FJ16" s="218"/>
      <c r="FK16" s="219" t="str">
        <f ca="1">IF(COUNTIF(空き状況確認テーブル!FK17:FN17,"×")&lt;&gt;0,"×",IF(COUNTIF(空き状況確認テーブル!FK17:FN17,"△")&lt;&gt;0,"△",IF(COUNTIF(空き状況確認テーブル!FK17:FN17,"△")&lt;&gt;0,"△","〇")))</f>
        <v>×</v>
      </c>
      <c r="FL16" s="219"/>
      <c r="FM16" s="219"/>
      <c r="FN16" s="219"/>
      <c r="FO16" s="219" t="str">
        <f ca="1">IF(COUNTIF(空き状況確認テーブル!FO17:FR17,"×")&lt;&gt;0,"×",IF(COUNTIF(空き状況確認テーブル!FO17:FR17,"△")&lt;&gt;0,"△",IF(COUNTIF(空き状況確認テーブル!FO17:FR17,"△")&lt;&gt;0,"△","〇")))</f>
        <v>×</v>
      </c>
      <c r="FP16" s="219"/>
      <c r="FQ16" s="219"/>
      <c r="FR16" s="219"/>
      <c r="FS16" s="219" t="str">
        <f ca="1">IF(COUNTIF(空き状況確認テーブル!FS17:FV17,"×")&lt;&gt;0,"×",IF(COUNTIF(空き状況確認テーブル!FS17:FV17,"△")&lt;&gt;0,"△",IF(COUNTIF(空き状況確認テーブル!FS17:FV17,"△")&lt;&gt;0,"△","〇")))</f>
        <v>×</v>
      </c>
      <c r="FT16" s="219"/>
      <c r="FU16" s="219"/>
      <c r="FV16" s="219"/>
      <c r="FW16" s="216" t="str">
        <f ca="1">IF(COUNTIF(空き状況確認テーブル!FW17:FY17,"×")&lt;&gt;0,"×",IF(COUNTIF(空き状況確認テーブル!FW17:FY17,"△")&lt;&gt;0,"△",IF(COUNTIF(空き状況確認テーブル!FW17:FY17,"△")&lt;&gt;0,"△","〇")))</f>
        <v>×</v>
      </c>
      <c r="FX16" s="217"/>
      <c r="FY16" s="220"/>
    </row>
    <row r="17" spans="1:181">
      <c r="A17" s="16"/>
      <c r="B17" s="173" t="s">
        <v>367</v>
      </c>
      <c r="C17" s="195"/>
      <c r="D17" s="11" t="s">
        <v>159</v>
      </c>
      <c r="E17" s="10" t="str">
        <f>INDEX(施設情報!$D$1:$D$1000,MATCH(D17,施設情報!$C$1:$C$1000,0))</f>
        <v>1</v>
      </c>
      <c r="F17" s="11" t="s">
        <v>275</v>
      </c>
      <c r="G17" s="8" t="str">
        <f t="shared" si="8"/>
        <v>009-46391</v>
      </c>
      <c r="H17" s="10" t="str">
        <f t="shared" si="9"/>
        <v>009-46392</v>
      </c>
      <c r="I17" s="10" t="str">
        <f t="shared" si="10"/>
        <v>009-46393</v>
      </c>
      <c r="J17" s="10" t="str">
        <f t="shared" si="11"/>
        <v>009-46394</v>
      </c>
      <c r="K17" s="10" t="str">
        <f t="shared" si="12"/>
        <v>009-46395</v>
      </c>
      <c r="L17" s="10" t="str">
        <f t="shared" si="13"/>
        <v>009-46396</v>
      </c>
      <c r="M17" s="10" t="str">
        <f t="shared" si="14"/>
        <v>009-46397</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7"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5" t="s">
        <v>368</v>
      </c>
      <c r="C18" s="195" t="s">
        <v>409</v>
      </c>
      <c r="D18" s="11" t="s">
        <v>160</v>
      </c>
      <c r="E18" s="10" t="str">
        <f>INDEX(施設情報!$D$1:$D$1000,MATCH(D18,施設情報!$C$1:$C$1000,0))</f>
        <v>1</v>
      </c>
      <c r="F18" s="11" t="s">
        <v>275</v>
      </c>
      <c r="G18" s="8" t="str">
        <f t="shared" si="8"/>
        <v>010-46391</v>
      </c>
      <c r="H18" s="10" t="str">
        <f t="shared" si="9"/>
        <v>010-46392</v>
      </c>
      <c r="I18" s="10" t="str">
        <f t="shared" si="10"/>
        <v>010-46393</v>
      </c>
      <c r="J18" s="10" t="str">
        <f t="shared" si="11"/>
        <v>010-46394</v>
      </c>
      <c r="K18" s="10" t="str">
        <f t="shared" si="12"/>
        <v>010-46395</v>
      </c>
      <c r="L18" s="10" t="str">
        <f t="shared" si="13"/>
        <v>010-46396</v>
      </c>
      <c r="M18" s="10" t="str">
        <f t="shared" si="14"/>
        <v>010-46397</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6" t="str">
        <f ca="1">IF(COUNTIF(空き状況確認テーブル!T19:V19,"×")&lt;&gt;0,"×",IF(COUNTIF(空き状況確認テーブル!T19:V19,"△")&lt;&gt;0,"△",IF(COUNTIF(空き状況確認テーブル!T19:V19,"△")&lt;&gt;0,"△","〇")))</f>
        <v>△</v>
      </c>
      <c r="U18" s="217"/>
      <c r="V18" s="218"/>
      <c r="W18" s="219" t="str">
        <f ca="1">IF(COUNTIF(空き状況確認テーブル!W19:Z19,"×")&lt;&gt;0,"×",IF(COUNTIF(空き状況確認テーブル!W19:Z19,"△")&lt;&gt;0,"△",IF(COUNTIF(空き状況確認テーブル!W19:Z19,"△")&lt;&gt;0,"△","〇")))</f>
        <v>〇</v>
      </c>
      <c r="X18" s="219"/>
      <c r="Y18" s="219"/>
      <c r="Z18" s="219"/>
      <c r="AA18" s="219" t="str">
        <f ca="1">IF(COUNTIF(空き状況確認テーブル!AA19:AD19,"×")&lt;&gt;0,"×",IF(COUNTIF(空き状況確認テーブル!AA19:AD19,"△")&lt;&gt;0,"△",IF(COUNTIF(空き状況確認テーブル!AA19:AD19,"△")&lt;&gt;0,"△","〇")))</f>
        <v>〇</v>
      </c>
      <c r="AB18" s="219"/>
      <c r="AC18" s="219"/>
      <c r="AD18" s="219"/>
      <c r="AE18" s="219" t="str">
        <f ca="1">IF(COUNTIF(空き状況確認テーブル!AE19:AH19,"×")&lt;&gt;0,"×",IF(COUNTIF(空き状況確認テーブル!AE19:AH19,"△")&lt;&gt;0,"△",IF(COUNTIF(空き状況確認テーブル!AE19:AH19,"△")&lt;&gt;0,"△","〇")))</f>
        <v>△</v>
      </c>
      <c r="AF18" s="219"/>
      <c r="AG18" s="219"/>
      <c r="AH18" s="219"/>
      <c r="AI18" s="216" t="str">
        <f ca="1">IF(COUNTIF(空き状況確認テーブル!AI19:AK19,"×")&lt;&gt;0,"×",IF(COUNTIF(空き状況確認テーブル!AI19:AK19,"△")&lt;&gt;0,"△",IF(COUNTIF(空き状況確認テーブル!AI19:AK19,"△")&lt;&gt;0,"△","〇")))</f>
        <v>△</v>
      </c>
      <c r="AJ18" s="217"/>
      <c r="AK18" s="220"/>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6" t="str">
        <f ca="1">IF(COUNTIF(空き状況確認テーブル!AR19:AT19,"×")&lt;&gt;0,"×",IF(COUNTIF(空き状況確認テーブル!AR19:AT19,"△")&lt;&gt;0,"△",IF(COUNTIF(空き状況確認テーブル!AR19:AT19,"△")&lt;&gt;0,"△","〇")))</f>
        <v>×</v>
      </c>
      <c r="AS18" s="217"/>
      <c r="AT18" s="218"/>
      <c r="AU18" s="219" t="str">
        <f ca="1">IF(COUNTIF(空き状況確認テーブル!AU19:AX19,"×")&lt;&gt;0,"×",IF(COUNTIF(空き状況確認テーブル!AU19:AX19,"△")&lt;&gt;0,"△",IF(COUNTIF(空き状況確認テーブル!AU19:AX19,"△")&lt;&gt;0,"△","〇")))</f>
        <v>×</v>
      </c>
      <c r="AV18" s="219"/>
      <c r="AW18" s="219"/>
      <c r="AX18" s="219"/>
      <c r="AY18" s="219" t="str">
        <f ca="1">IF(COUNTIF(空き状況確認テーブル!AY19:BB19,"×")&lt;&gt;0,"×",IF(COUNTIF(空き状況確認テーブル!AY19:BB19,"△")&lt;&gt;0,"△",IF(COUNTIF(空き状況確認テーブル!AY19:BB19,"△")&lt;&gt;0,"△","〇")))</f>
        <v>×</v>
      </c>
      <c r="AZ18" s="219"/>
      <c r="BA18" s="219"/>
      <c r="BB18" s="219"/>
      <c r="BC18" s="219" t="str">
        <f ca="1">IF(COUNTIF(空き状況確認テーブル!BC19:BF19,"×")&lt;&gt;0,"×",IF(COUNTIF(空き状況確認テーブル!BC19:BF19,"△")&lt;&gt;0,"△",IF(COUNTIF(空き状況確認テーブル!BC19:BF19,"△")&lt;&gt;0,"△","〇")))</f>
        <v>△</v>
      </c>
      <c r="BD18" s="219"/>
      <c r="BE18" s="219"/>
      <c r="BF18" s="219"/>
      <c r="BG18" s="216" t="str">
        <f ca="1">IF(COUNTIF(空き状況確認テーブル!BG19:BI19,"×")&lt;&gt;0,"×",IF(COUNTIF(空き状況確認テーブル!BG19:BI19,"△")&lt;&gt;0,"△",IF(COUNTIF(空き状況確認テーブル!BG19:BI19,"△")&lt;&gt;0,"△","〇")))</f>
        <v>△</v>
      </c>
      <c r="BH18" s="217"/>
      <c r="BI18" s="220"/>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6" t="str">
        <f ca="1">IF(COUNTIF(空き状況確認テーブル!BP19:BR19,"×")&lt;&gt;0,"×",IF(COUNTIF(空き状況確認テーブル!BP19:BR19,"△")&lt;&gt;0,"△",IF(COUNTIF(空き状況確認テーブル!BP19:BR19,"△")&lt;&gt;0,"△","〇")))</f>
        <v>△</v>
      </c>
      <c r="BQ18" s="217"/>
      <c r="BR18" s="218"/>
      <c r="BS18" s="219" t="str">
        <f ca="1">IF(COUNTIF(空き状況確認テーブル!BS19:BV19,"×")&lt;&gt;0,"×",IF(COUNTIF(空き状況確認テーブル!BS19:BV19,"△")&lt;&gt;0,"△",IF(COUNTIF(空き状況確認テーブル!BS19:BV19,"△")&lt;&gt;0,"△","〇")))</f>
        <v>〇</v>
      </c>
      <c r="BT18" s="219"/>
      <c r="BU18" s="219"/>
      <c r="BV18" s="219"/>
      <c r="BW18" s="219" t="str">
        <f ca="1">IF(COUNTIF(空き状況確認テーブル!BW19:BZ19,"×")&lt;&gt;0,"×",IF(COUNTIF(空き状況確認テーブル!BW19:BZ19,"△")&lt;&gt;0,"△",IF(COUNTIF(空き状況確認テーブル!BW19:BZ19,"△")&lt;&gt;0,"△","〇")))</f>
        <v>〇</v>
      </c>
      <c r="BX18" s="219"/>
      <c r="BY18" s="219"/>
      <c r="BZ18" s="219"/>
      <c r="CA18" s="219" t="str">
        <f ca="1">IF(COUNTIF(空き状況確認テーブル!CA19:CD19,"×")&lt;&gt;0,"×",IF(COUNTIF(空き状況確認テーブル!CA19:CD19,"△")&lt;&gt;0,"△",IF(COUNTIF(空き状況確認テーブル!CA19:CD19,"△")&lt;&gt;0,"△","〇")))</f>
        <v>△</v>
      </c>
      <c r="CB18" s="219"/>
      <c r="CC18" s="219"/>
      <c r="CD18" s="219"/>
      <c r="CE18" s="216" t="str">
        <f ca="1">IF(COUNTIF(空き状況確認テーブル!CE19:CG19,"×")&lt;&gt;0,"×",IF(COUNTIF(空き状況確認テーブル!CE19:CG19,"△")&lt;&gt;0,"△",IF(COUNTIF(空き状況確認テーブル!CE19:CG19,"△")&lt;&gt;0,"△","〇")))</f>
        <v>△</v>
      </c>
      <c r="CF18" s="217"/>
      <c r="CG18" s="220"/>
      <c r="CH18" s="187"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6" t="str">
        <f ca="1">IF(COUNTIF(空き状況確認テーブル!CN19:CP19,"×")&lt;&gt;0,"×",IF(COUNTIF(空き状況確認テーブル!CN19:CP19,"△")&lt;&gt;0,"△",IF(COUNTIF(空き状況確認テーブル!CN19:CP19,"△")&lt;&gt;0,"△","〇")))</f>
        <v>△</v>
      </c>
      <c r="CO18" s="217"/>
      <c r="CP18" s="218"/>
      <c r="CQ18" s="219" t="str">
        <f ca="1">IF(COUNTIF(空き状況確認テーブル!CQ19:CT19,"×")&lt;&gt;0,"×",IF(COUNTIF(空き状況確認テーブル!CQ19:CT19,"△")&lt;&gt;0,"△",IF(COUNTIF(空き状況確認テーブル!CQ19:CT19,"△")&lt;&gt;0,"△","〇")))</f>
        <v>〇</v>
      </c>
      <c r="CR18" s="219"/>
      <c r="CS18" s="219"/>
      <c r="CT18" s="219"/>
      <c r="CU18" s="219" t="str">
        <f ca="1">IF(COUNTIF(空き状況確認テーブル!CU19:CX19,"×")&lt;&gt;0,"×",IF(COUNTIF(空き状況確認テーブル!CU19:CX19,"△")&lt;&gt;0,"△",IF(COUNTIF(空き状況確認テーブル!CU19:CX19,"△")&lt;&gt;0,"△","〇")))</f>
        <v>〇</v>
      </c>
      <c r="CV18" s="219"/>
      <c r="CW18" s="219"/>
      <c r="CX18" s="219"/>
      <c r="CY18" s="219" t="str">
        <f ca="1">IF(COUNTIF(空き状況確認テーブル!CY19:DB19,"×")&lt;&gt;0,"×",IF(COUNTIF(空き状況確認テーブル!CY19:DB19,"△")&lt;&gt;0,"△",IF(COUNTIF(空き状況確認テーブル!CY19:DB19,"△")&lt;&gt;0,"△","〇")))</f>
        <v>△</v>
      </c>
      <c r="CZ18" s="219"/>
      <c r="DA18" s="219"/>
      <c r="DB18" s="219"/>
      <c r="DC18" s="216" t="str">
        <f ca="1">IF(COUNTIF(空き状況確認テーブル!DC19:DE19,"×")&lt;&gt;0,"×",IF(COUNTIF(空き状況確認テーブル!DC19:DE19,"△")&lt;&gt;0,"△",IF(COUNTIF(空き状況確認テーブル!DC19:DE19,"△")&lt;&gt;0,"△","〇")))</f>
        <v>△</v>
      </c>
      <c r="DD18" s="217"/>
      <c r="DE18" s="220"/>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6" t="str">
        <f ca="1">IF(COUNTIF(空き状況確認テーブル!DL19:DN19,"×")&lt;&gt;0,"×",IF(COUNTIF(空き状況確認テーブル!DL19:DN19,"△")&lt;&gt;0,"△",IF(COUNTIF(空き状況確認テーブル!DL19:DN19,"△")&lt;&gt;0,"△","〇")))</f>
        <v>△</v>
      </c>
      <c r="DM18" s="217"/>
      <c r="DN18" s="218"/>
      <c r="DO18" s="219" t="str">
        <f ca="1">IF(COUNTIF(空き状況確認テーブル!DO19:DR19,"×")&lt;&gt;0,"×",IF(COUNTIF(空き状況確認テーブル!DO19:DR19,"△")&lt;&gt;0,"△",IF(COUNTIF(空き状況確認テーブル!DO19:DR19,"△")&lt;&gt;0,"△","〇")))</f>
        <v>〇</v>
      </c>
      <c r="DP18" s="219"/>
      <c r="DQ18" s="219"/>
      <c r="DR18" s="219"/>
      <c r="DS18" s="219" t="str">
        <f ca="1">IF(COUNTIF(空き状況確認テーブル!DS19:DV19,"×")&lt;&gt;0,"×",IF(COUNTIF(空き状況確認テーブル!DS19:DV19,"△")&lt;&gt;0,"△",IF(COUNTIF(空き状況確認テーブル!DS19:DV19,"△")&lt;&gt;0,"△","〇")))</f>
        <v>〇</v>
      </c>
      <c r="DT18" s="219"/>
      <c r="DU18" s="219"/>
      <c r="DV18" s="219"/>
      <c r="DW18" s="219" t="str">
        <f ca="1">IF(COUNTIF(空き状況確認テーブル!DW19:DZ19,"×")&lt;&gt;0,"×",IF(COUNTIF(空き状況確認テーブル!DW19:DZ19,"△")&lt;&gt;0,"△",IF(COUNTIF(空き状況確認テーブル!DW19:DZ19,"△")&lt;&gt;0,"△","〇")))</f>
        <v>△</v>
      </c>
      <c r="DX18" s="219"/>
      <c r="DY18" s="219"/>
      <c r="DZ18" s="219"/>
      <c r="EA18" s="216" t="str">
        <f ca="1">IF(COUNTIF(空き状況確認テーブル!EA19:EC19,"×")&lt;&gt;0,"×",IF(COUNTIF(空き状況確認テーブル!EA19:EC19,"△")&lt;&gt;0,"△",IF(COUNTIF(空き状況確認テーブル!EA19:EC19,"△")&lt;&gt;0,"△","〇")))</f>
        <v>△</v>
      </c>
      <c r="EB18" s="217"/>
      <c r="EC18" s="220"/>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6" t="str">
        <f ca="1">IF(COUNTIF(空き状況確認テーブル!EJ19:EL19,"×")&lt;&gt;0,"×",IF(COUNTIF(空き状況確認テーブル!EJ19:EL19,"△")&lt;&gt;0,"△",IF(COUNTIF(空き状況確認テーブル!EJ19:EL19,"△")&lt;&gt;0,"△","〇")))</f>
        <v>×</v>
      </c>
      <c r="EK18" s="217"/>
      <c r="EL18" s="218"/>
      <c r="EM18" s="219" t="str">
        <f ca="1">IF(COUNTIF(空き状況確認テーブル!EM19:EP19,"×")&lt;&gt;0,"×",IF(COUNTIF(空き状況確認テーブル!EM19:EP19,"△")&lt;&gt;0,"△",IF(COUNTIF(空き状況確認テーブル!EM19:EP19,"△")&lt;&gt;0,"△","〇")))</f>
        <v>×</v>
      </c>
      <c r="EN18" s="219"/>
      <c r="EO18" s="219"/>
      <c r="EP18" s="219"/>
      <c r="EQ18" s="219" t="str">
        <f ca="1">IF(COUNTIF(空き状況確認テーブル!EQ19:ET19,"×")&lt;&gt;0,"×",IF(COUNTIF(空き状況確認テーブル!EQ19:ET19,"△")&lt;&gt;0,"△",IF(COUNTIF(空き状況確認テーブル!EQ19:ET19,"△")&lt;&gt;0,"△","〇")))</f>
        <v>×</v>
      </c>
      <c r="ER18" s="219"/>
      <c r="ES18" s="219"/>
      <c r="ET18" s="219"/>
      <c r="EU18" s="219" t="str">
        <f ca="1">IF(COUNTIF(空き状況確認テーブル!EU19:EX19,"×")&lt;&gt;0,"×",IF(COUNTIF(空き状況確認テーブル!EU19:EX19,"△")&lt;&gt;0,"△",IF(COUNTIF(空き状況確認テーブル!EU19:EX19,"△")&lt;&gt;0,"△","〇")))</f>
        <v>×</v>
      </c>
      <c r="EV18" s="219"/>
      <c r="EW18" s="219"/>
      <c r="EX18" s="219"/>
      <c r="EY18" s="216" t="str">
        <f ca="1">IF(COUNTIF(空き状況確認テーブル!EY19:FA19,"×")&lt;&gt;0,"×",IF(COUNTIF(空き状況確認テーブル!EY19:FA19,"△")&lt;&gt;0,"△",IF(COUNTIF(空き状況確認テーブル!EY19:FA19,"△")&lt;&gt;0,"△","〇")))</f>
        <v>×</v>
      </c>
      <c r="EZ18" s="217"/>
      <c r="FA18" s="220"/>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6" t="str">
        <f ca="1">IF(COUNTIF(空き状況確認テーブル!FH19:FJ19,"×")&lt;&gt;0,"×",IF(COUNTIF(空き状況確認テーブル!FH19:FJ19,"△")&lt;&gt;0,"△",IF(COUNTIF(空き状況確認テーブル!FH19:FJ19,"△")&lt;&gt;0,"△","〇")))</f>
        <v>×</v>
      </c>
      <c r="FI18" s="217"/>
      <c r="FJ18" s="218"/>
      <c r="FK18" s="219" t="str">
        <f ca="1">IF(COUNTIF(空き状況確認テーブル!FK19:FN19,"×")&lt;&gt;0,"×",IF(COUNTIF(空き状況確認テーブル!FK19:FN19,"△")&lt;&gt;0,"△",IF(COUNTIF(空き状況確認テーブル!FK19:FN19,"△")&lt;&gt;0,"△","〇")))</f>
        <v>×</v>
      </c>
      <c r="FL18" s="219"/>
      <c r="FM18" s="219"/>
      <c r="FN18" s="219"/>
      <c r="FO18" s="219" t="str">
        <f ca="1">IF(COUNTIF(空き状況確認テーブル!FO19:FR19,"×")&lt;&gt;0,"×",IF(COUNTIF(空き状況確認テーブル!FO19:FR19,"△")&lt;&gt;0,"△",IF(COUNTIF(空き状況確認テーブル!FO19:FR19,"△")&lt;&gt;0,"△","〇")))</f>
        <v>×</v>
      </c>
      <c r="FP18" s="219"/>
      <c r="FQ18" s="219"/>
      <c r="FR18" s="219"/>
      <c r="FS18" s="219" t="str">
        <f ca="1">IF(COUNTIF(空き状況確認テーブル!FS19:FV19,"×")&lt;&gt;0,"×",IF(COUNTIF(空き状況確認テーブル!FS19:FV19,"△")&lt;&gt;0,"△",IF(COUNTIF(空き状況確認テーブル!FS19:FV19,"△")&lt;&gt;0,"△","〇")))</f>
        <v>×</v>
      </c>
      <c r="FT18" s="219"/>
      <c r="FU18" s="219"/>
      <c r="FV18" s="219"/>
      <c r="FW18" s="216" t="str">
        <f ca="1">IF(COUNTIF(空き状況確認テーブル!FW19:FY19,"×")&lt;&gt;0,"×",IF(COUNTIF(空き状況確認テーブル!FW19:FY19,"△")&lt;&gt;0,"△",IF(COUNTIF(空き状況確認テーブル!FW19:FY19,"△")&lt;&gt;0,"△","〇")))</f>
        <v>×</v>
      </c>
      <c r="FX18" s="217"/>
      <c r="FY18" s="220"/>
    </row>
    <row r="19" spans="1:181">
      <c r="A19" s="16"/>
      <c r="B19" s="166" t="s">
        <v>353</v>
      </c>
      <c r="C19" s="195" t="s">
        <v>447</v>
      </c>
      <c r="D19" s="11" t="s">
        <v>161</v>
      </c>
      <c r="E19" s="10" t="str">
        <f>INDEX(施設情報!$D$1:$D$1000,MATCH(D19,施設情報!$C$1:$C$1000,0))</f>
        <v>1</v>
      </c>
      <c r="F19" s="11" t="s">
        <v>275</v>
      </c>
      <c r="G19" s="8" t="str">
        <f t="shared" si="8"/>
        <v>011-46391</v>
      </c>
      <c r="H19" s="10" t="str">
        <f t="shared" si="9"/>
        <v>011-46392</v>
      </c>
      <c r="I19" s="10" t="str">
        <f t="shared" si="10"/>
        <v>011-46393</v>
      </c>
      <c r="J19" s="10" t="str">
        <f t="shared" si="11"/>
        <v>011-46394</v>
      </c>
      <c r="K19" s="10" t="str">
        <f t="shared" si="12"/>
        <v>011-46395</v>
      </c>
      <c r="L19" s="10" t="str">
        <f t="shared" si="13"/>
        <v>011-46396</v>
      </c>
      <c r="M19" s="10" t="str">
        <f t="shared" si="14"/>
        <v>011-46397</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6" t="str">
        <f ca="1">IF(COUNTIF(空き状況確認テーブル!T20:V20,"×")&lt;&gt;0,"×",IF(COUNTIF(空き状況確認テーブル!T20:V20,"△")&lt;&gt;0,"△",IF(COUNTIF(空き状況確認テーブル!T20:V20,"△")&lt;&gt;0,"△","〇")))</f>
        <v>△</v>
      </c>
      <c r="U19" s="217"/>
      <c r="V19" s="218"/>
      <c r="W19" s="219" t="str">
        <f ca="1">IF(COUNTIF(空き状況確認テーブル!W20:Z20,"×")&lt;&gt;0,"×",IF(COUNTIF(空き状況確認テーブル!W20:Z20,"△")&lt;&gt;0,"△",IF(COUNTIF(空き状況確認テーブル!W20:Z20,"△")&lt;&gt;0,"△","〇")))</f>
        <v>〇</v>
      </c>
      <c r="X19" s="219"/>
      <c r="Y19" s="219"/>
      <c r="Z19" s="219"/>
      <c r="AA19" s="219" t="str">
        <f ca="1">IF(COUNTIF(空き状況確認テーブル!AA20:AD20,"×")&lt;&gt;0,"×",IF(COUNTIF(空き状況確認テーブル!AA20:AD20,"△")&lt;&gt;0,"△",IF(COUNTIF(空き状況確認テーブル!AA20:AD20,"△")&lt;&gt;0,"△","〇")))</f>
        <v>〇</v>
      </c>
      <c r="AB19" s="219"/>
      <c r="AC19" s="219"/>
      <c r="AD19" s="219"/>
      <c r="AE19" s="219" t="str">
        <f ca="1">IF(COUNTIF(空き状況確認テーブル!AE20:AH20,"×")&lt;&gt;0,"×",IF(COUNTIF(空き状況確認テーブル!AE20:AH20,"△")&lt;&gt;0,"△",IF(COUNTIF(空き状況確認テーブル!AE20:AH20,"△")&lt;&gt;0,"△","〇")))</f>
        <v>△</v>
      </c>
      <c r="AF19" s="219"/>
      <c r="AG19" s="219"/>
      <c r="AH19" s="219"/>
      <c r="AI19" s="216" t="str">
        <f ca="1">IF(COUNTIF(空き状況確認テーブル!AI20:AK20,"×")&lt;&gt;0,"×",IF(COUNTIF(空き状況確認テーブル!AI20:AK20,"△")&lt;&gt;0,"△",IF(COUNTIF(空き状況確認テーブル!AI20:AK20,"△")&lt;&gt;0,"△","〇")))</f>
        <v>△</v>
      </c>
      <c r="AJ19" s="217"/>
      <c r="AK19" s="220"/>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6" t="str">
        <f ca="1">IF(COUNTIF(空き状況確認テーブル!AR20:AT20,"×")&lt;&gt;0,"×",IF(COUNTIF(空き状況確認テーブル!AR20:AT20,"△")&lt;&gt;0,"△",IF(COUNTIF(空き状況確認テーブル!AR20:AT20,"△")&lt;&gt;0,"△","〇")))</f>
        <v>×</v>
      </c>
      <c r="AS19" s="217"/>
      <c r="AT19" s="218"/>
      <c r="AU19" s="219" t="str">
        <f ca="1">IF(COUNTIF(空き状況確認テーブル!AU20:AX20,"×")&lt;&gt;0,"×",IF(COUNTIF(空き状況確認テーブル!AU20:AX20,"△")&lt;&gt;0,"△",IF(COUNTIF(空き状況確認テーブル!AU20:AX20,"△")&lt;&gt;0,"△","〇")))</f>
        <v>×</v>
      </c>
      <c r="AV19" s="219"/>
      <c r="AW19" s="219"/>
      <c r="AX19" s="219"/>
      <c r="AY19" s="219" t="str">
        <f ca="1">IF(COUNTIF(空き状況確認テーブル!AY20:BB20,"×")&lt;&gt;0,"×",IF(COUNTIF(空き状況確認テーブル!AY20:BB20,"△")&lt;&gt;0,"△",IF(COUNTIF(空き状況確認テーブル!AY20:BB20,"△")&lt;&gt;0,"△","〇")))</f>
        <v>×</v>
      </c>
      <c r="AZ19" s="219"/>
      <c r="BA19" s="219"/>
      <c r="BB19" s="219"/>
      <c r="BC19" s="219" t="str">
        <f ca="1">IF(COUNTIF(空き状況確認テーブル!BC20:BF20,"×")&lt;&gt;0,"×",IF(COUNTIF(空き状況確認テーブル!BC20:BF20,"△")&lt;&gt;0,"△",IF(COUNTIF(空き状況確認テーブル!BC20:BF20,"△")&lt;&gt;0,"△","〇")))</f>
        <v>△</v>
      </c>
      <c r="BD19" s="219"/>
      <c r="BE19" s="219"/>
      <c r="BF19" s="219"/>
      <c r="BG19" s="216" t="str">
        <f ca="1">IF(COUNTIF(空き状況確認テーブル!BG20:BI20,"×")&lt;&gt;0,"×",IF(COUNTIF(空き状況確認テーブル!BG20:BI20,"△")&lt;&gt;0,"△",IF(COUNTIF(空き状況確認テーブル!BG20:BI20,"△")&lt;&gt;0,"△","〇")))</f>
        <v>△</v>
      </c>
      <c r="BH19" s="217"/>
      <c r="BI19" s="220"/>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6" t="str">
        <f ca="1">IF(COUNTIF(空き状況確認テーブル!BP20:BR20,"×")&lt;&gt;0,"×",IF(COUNTIF(空き状況確認テーブル!BP20:BR20,"△")&lt;&gt;0,"△",IF(COUNTIF(空き状況確認テーブル!BP20:BR20,"△")&lt;&gt;0,"△","〇")))</f>
        <v>△</v>
      </c>
      <c r="BQ19" s="217"/>
      <c r="BR19" s="218"/>
      <c r="BS19" s="219" t="str">
        <f ca="1">IF(COUNTIF(空き状況確認テーブル!BS20:BV20,"×")&lt;&gt;0,"×",IF(COUNTIF(空き状況確認テーブル!BS20:BV20,"△")&lt;&gt;0,"△",IF(COUNTIF(空き状況確認テーブル!BS20:BV20,"△")&lt;&gt;0,"△","〇")))</f>
        <v>〇</v>
      </c>
      <c r="BT19" s="219"/>
      <c r="BU19" s="219"/>
      <c r="BV19" s="219"/>
      <c r="BW19" s="219" t="str">
        <f ca="1">IF(COUNTIF(空き状況確認テーブル!BW20:BZ20,"×")&lt;&gt;0,"×",IF(COUNTIF(空き状況確認テーブル!BW20:BZ20,"△")&lt;&gt;0,"△",IF(COUNTIF(空き状況確認テーブル!BW20:BZ20,"△")&lt;&gt;0,"△","〇")))</f>
        <v>〇</v>
      </c>
      <c r="BX19" s="219"/>
      <c r="BY19" s="219"/>
      <c r="BZ19" s="219"/>
      <c r="CA19" s="219" t="str">
        <f ca="1">IF(COUNTIF(空き状況確認テーブル!CA20:CD20,"×")&lt;&gt;0,"×",IF(COUNTIF(空き状況確認テーブル!CA20:CD20,"△")&lt;&gt;0,"△",IF(COUNTIF(空き状況確認テーブル!CA20:CD20,"△")&lt;&gt;0,"△","〇")))</f>
        <v>△</v>
      </c>
      <c r="CB19" s="219"/>
      <c r="CC19" s="219"/>
      <c r="CD19" s="219"/>
      <c r="CE19" s="216" t="str">
        <f ca="1">IF(COUNTIF(空き状況確認テーブル!CE20:CG20,"×")&lt;&gt;0,"×",IF(COUNTIF(空き状況確認テーブル!CE20:CG20,"△")&lt;&gt;0,"△",IF(COUNTIF(空き状況確認テーブル!CE20:CG20,"△")&lt;&gt;0,"△","〇")))</f>
        <v>△</v>
      </c>
      <c r="CF19" s="217"/>
      <c r="CG19" s="220"/>
      <c r="CH19" s="187"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6" t="str">
        <f ca="1">IF(COUNTIF(空き状況確認テーブル!CN20:CP20,"×")&lt;&gt;0,"×",IF(COUNTIF(空き状況確認テーブル!CN20:CP20,"△")&lt;&gt;0,"△",IF(COUNTIF(空き状況確認テーブル!CN20:CP20,"△")&lt;&gt;0,"△","〇")))</f>
        <v>△</v>
      </c>
      <c r="CO19" s="217"/>
      <c r="CP19" s="218"/>
      <c r="CQ19" s="219" t="str">
        <f ca="1">IF(COUNTIF(空き状況確認テーブル!CQ20:CT20,"×")&lt;&gt;0,"×",IF(COUNTIF(空き状況確認テーブル!CQ20:CT20,"△")&lt;&gt;0,"△",IF(COUNTIF(空き状況確認テーブル!CQ20:CT20,"△")&lt;&gt;0,"△","〇")))</f>
        <v>〇</v>
      </c>
      <c r="CR19" s="219"/>
      <c r="CS19" s="219"/>
      <c r="CT19" s="219"/>
      <c r="CU19" s="219" t="str">
        <f ca="1">IF(COUNTIF(空き状況確認テーブル!CU20:CX20,"×")&lt;&gt;0,"×",IF(COUNTIF(空き状況確認テーブル!CU20:CX20,"△")&lt;&gt;0,"△",IF(COUNTIF(空き状況確認テーブル!CU20:CX20,"△")&lt;&gt;0,"△","〇")))</f>
        <v>〇</v>
      </c>
      <c r="CV19" s="219"/>
      <c r="CW19" s="219"/>
      <c r="CX19" s="219"/>
      <c r="CY19" s="219" t="str">
        <f ca="1">IF(COUNTIF(空き状況確認テーブル!CY20:DB20,"×")&lt;&gt;0,"×",IF(COUNTIF(空き状況確認テーブル!CY20:DB20,"△")&lt;&gt;0,"△",IF(COUNTIF(空き状況確認テーブル!CY20:DB20,"△")&lt;&gt;0,"△","〇")))</f>
        <v>△</v>
      </c>
      <c r="CZ19" s="219"/>
      <c r="DA19" s="219"/>
      <c r="DB19" s="219"/>
      <c r="DC19" s="216" t="str">
        <f ca="1">IF(COUNTIF(空き状況確認テーブル!DC20:DE20,"×")&lt;&gt;0,"×",IF(COUNTIF(空き状況確認テーブル!DC20:DE20,"△")&lt;&gt;0,"△",IF(COUNTIF(空き状況確認テーブル!DC20:DE20,"△")&lt;&gt;0,"△","〇")))</f>
        <v>△</v>
      </c>
      <c r="DD19" s="217"/>
      <c r="DE19" s="220"/>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6" t="str">
        <f ca="1">IF(COUNTIF(空き状況確認テーブル!DL20:DN20,"×")&lt;&gt;0,"×",IF(COUNTIF(空き状況確認テーブル!DL20:DN20,"△")&lt;&gt;0,"△",IF(COUNTIF(空き状況確認テーブル!DL20:DN20,"△")&lt;&gt;0,"△","〇")))</f>
        <v>△</v>
      </c>
      <c r="DM19" s="217"/>
      <c r="DN19" s="218"/>
      <c r="DO19" s="219" t="str">
        <f ca="1">IF(COUNTIF(空き状況確認テーブル!DO20:DR20,"×")&lt;&gt;0,"×",IF(COUNTIF(空き状況確認テーブル!DO20:DR20,"△")&lt;&gt;0,"△",IF(COUNTIF(空き状況確認テーブル!DO20:DR20,"△")&lt;&gt;0,"△","〇")))</f>
        <v>〇</v>
      </c>
      <c r="DP19" s="219"/>
      <c r="DQ19" s="219"/>
      <c r="DR19" s="219"/>
      <c r="DS19" s="219" t="str">
        <f ca="1">IF(COUNTIF(空き状況確認テーブル!DS20:DV20,"×")&lt;&gt;0,"×",IF(COUNTIF(空き状況確認テーブル!DS20:DV20,"△")&lt;&gt;0,"△",IF(COUNTIF(空き状況確認テーブル!DS20:DV20,"△")&lt;&gt;0,"△","〇")))</f>
        <v>〇</v>
      </c>
      <c r="DT19" s="219"/>
      <c r="DU19" s="219"/>
      <c r="DV19" s="219"/>
      <c r="DW19" s="219" t="str">
        <f ca="1">IF(COUNTIF(空き状況確認テーブル!DW20:DZ20,"×")&lt;&gt;0,"×",IF(COUNTIF(空き状況確認テーブル!DW20:DZ20,"△")&lt;&gt;0,"△",IF(COUNTIF(空き状況確認テーブル!DW20:DZ20,"△")&lt;&gt;0,"△","〇")))</f>
        <v>△</v>
      </c>
      <c r="DX19" s="219"/>
      <c r="DY19" s="219"/>
      <c r="DZ19" s="219"/>
      <c r="EA19" s="216" t="str">
        <f ca="1">IF(COUNTIF(空き状況確認テーブル!EA20:EC20,"×")&lt;&gt;0,"×",IF(COUNTIF(空き状況確認テーブル!EA20:EC20,"△")&lt;&gt;0,"△",IF(COUNTIF(空き状況確認テーブル!EA20:EC20,"△")&lt;&gt;0,"△","〇")))</f>
        <v>△</v>
      </c>
      <c r="EB19" s="217"/>
      <c r="EC19" s="220"/>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6" t="str">
        <f ca="1">IF(COUNTIF(空き状況確認テーブル!EJ20:EL20,"×")&lt;&gt;0,"×",IF(COUNTIF(空き状況確認テーブル!EJ20:EL20,"△")&lt;&gt;0,"△",IF(COUNTIF(空き状況確認テーブル!EJ20:EL20,"△")&lt;&gt;0,"△","〇")))</f>
        <v>×</v>
      </c>
      <c r="EK19" s="217"/>
      <c r="EL19" s="218"/>
      <c r="EM19" s="219" t="str">
        <f ca="1">IF(COUNTIF(空き状況確認テーブル!EM20:EP20,"×")&lt;&gt;0,"×",IF(COUNTIF(空き状況確認テーブル!EM20:EP20,"△")&lt;&gt;0,"△",IF(COUNTIF(空き状況確認テーブル!EM20:EP20,"△")&lt;&gt;0,"△","〇")))</f>
        <v>×</v>
      </c>
      <c r="EN19" s="219"/>
      <c r="EO19" s="219"/>
      <c r="EP19" s="219"/>
      <c r="EQ19" s="219" t="str">
        <f ca="1">IF(COUNTIF(空き状況確認テーブル!EQ20:ET20,"×")&lt;&gt;0,"×",IF(COUNTIF(空き状況確認テーブル!EQ20:ET20,"△")&lt;&gt;0,"△",IF(COUNTIF(空き状況確認テーブル!EQ20:ET20,"△")&lt;&gt;0,"△","〇")))</f>
        <v>×</v>
      </c>
      <c r="ER19" s="219"/>
      <c r="ES19" s="219"/>
      <c r="ET19" s="219"/>
      <c r="EU19" s="219" t="str">
        <f ca="1">IF(COUNTIF(空き状況確認テーブル!EU20:EX20,"×")&lt;&gt;0,"×",IF(COUNTIF(空き状況確認テーブル!EU20:EX20,"△")&lt;&gt;0,"△",IF(COUNTIF(空き状況確認テーブル!EU20:EX20,"△")&lt;&gt;0,"△","〇")))</f>
        <v>×</v>
      </c>
      <c r="EV19" s="219"/>
      <c r="EW19" s="219"/>
      <c r="EX19" s="219"/>
      <c r="EY19" s="216" t="str">
        <f ca="1">IF(COUNTIF(空き状況確認テーブル!EY20:FA20,"×")&lt;&gt;0,"×",IF(COUNTIF(空き状況確認テーブル!EY20:FA20,"△")&lt;&gt;0,"△",IF(COUNTIF(空き状況確認テーブル!EY20:FA20,"△")&lt;&gt;0,"△","〇")))</f>
        <v>×</v>
      </c>
      <c r="EZ19" s="217"/>
      <c r="FA19" s="220"/>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6" t="str">
        <f ca="1">IF(COUNTIF(空き状況確認テーブル!FH20:FJ20,"×")&lt;&gt;0,"×",IF(COUNTIF(空き状況確認テーブル!FH20:FJ20,"△")&lt;&gt;0,"△",IF(COUNTIF(空き状況確認テーブル!FH20:FJ20,"△")&lt;&gt;0,"△","〇")))</f>
        <v>×</v>
      </c>
      <c r="FI19" s="217"/>
      <c r="FJ19" s="218"/>
      <c r="FK19" s="219" t="str">
        <f ca="1">IF(COUNTIF(空き状況確認テーブル!FK20:FN20,"×")&lt;&gt;0,"×",IF(COUNTIF(空き状況確認テーブル!FK20:FN20,"△")&lt;&gt;0,"△",IF(COUNTIF(空き状況確認テーブル!FK20:FN20,"△")&lt;&gt;0,"△","〇")))</f>
        <v>×</v>
      </c>
      <c r="FL19" s="219"/>
      <c r="FM19" s="219"/>
      <c r="FN19" s="219"/>
      <c r="FO19" s="219" t="str">
        <f ca="1">IF(COUNTIF(空き状況確認テーブル!FO20:FR20,"×")&lt;&gt;0,"×",IF(COUNTIF(空き状況確認テーブル!FO20:FR20,"△")&lt;&gt;0,"△",IF(COUNTIF(空き状況確認テーブル!FO20:FR20,"△")&lt;&gt;0,"△","〇")))</f>
        <v>×</v>
      </c>
      <c r="FP19" s="219"/>
      <c r="FQ19" s="219"/>
      <c r="FR19" s="219"/>
      <c r="FS19" s="219" t="str">
        <f ca="1">IF(COUNTIF(空き状況確認テーブル!FS20:FV20,"×")&lt;&gt;0,"×",IF(COUNTIF(空き状況確認テーブル!FS20:FV20,"△")&lt;&gt;0,"△",IF(COUNTIF(空き状況確認テーブル!FS20:FV20,"△")&lt;&gt;0,"△","〇")))</f>
        <v>×</v>
      </c>
      <c r="FT19" s="219"/>
      <c r="FU19" s="219"/>
      <c r="FV19" s="219"/>
      <c r="FW19" s="216" t="str">
        <f ca="1">IF(COUNTIF(空き状況確認テーブル!FW20:FY20,"×")&lt;&gt;0,"×",IF(COUNTIF(空き状況確認テーブル!FW20:FY20,"△")&lt;&gt;0,"△",IF(COUNTIF(空き状況確認テーブル!FW20:FY20,"△")&lt;&gt;0,"△","〇")))</f>
        <v>×</v>
      </c>
      <c r="FX19" s="217"/>
      <c r="FY19" s="220"/>
    </row>
    <row r="20" spans="1:181">
      <c r="A20" s="16"/>
      <c r="B20" s="167" t="s">
        <v>353</v>
      </c>
      <c r="C20" s="195" t="s">
        <v>408</v>
      </c>
      <c r="D20" s="11" t="s">
        <v>162</v>
      </c>
      <c r="E20" s="10" t="str">
        <f>INDEX(施設情報!$D$1:$D$1000,MATCH(D20,施設情報!$C$1:$C$1000,0))</f>
        <v>1</v>
      </c>
      <c r="F20" s="11" t="s">
        <v>275</v>
      </c>
      <c r="G20" s="8" t="str">
        <f t="shared" si="8"/>
        <v>012-46391</v>
      </c>
      <c r="H20" s="10" t="str">
        <f t="shared" si="9"/>
        <v>012-46392</v>
      </c>
      <c r="I20" s="10" t="str">
        <f t="shared" si="10"/>
        <v>012-46393</v>
      </c>
      <c r="J20" s="10" t="str">
        <f t="shared" si="11"/>
        <v>012-46394</v>
      </c>
      <c r="K20" s="10" t="str">
        <f t="shared" si="12"/>
        <v>012-46395</v>
      </c>
      <c r="L20" s="10" t="str">
        <f t="shared" si="13"/>
        <v>012-46396</v>
      </c>
      <c r="M20" s="10" t="str">
        <f t="shared" si="14"/>
        <v>012-46397</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6" t="str">
        <f ca="1">IF(COUNTIF(空き状況確認テーブル!T21:V21,"×")&lt;&gt;0,"×",IF(COUNTIF(空き状況確認テーブル!T21:V21,"△")&lt;&gt;0,"△",IF(COUNTIF(空き状況確認テーブル!T21:V21,"△")&lt;&gt;0,"△","〇")))</f>
        <v>△</v>
      </c>
      <c r="U20" s="217"/>
      <c r="V20" s="218"/>
      <c r="W20" s="219" t="str">
        <f ca="1">IF(COUNTIF(空き状況確認テーブル!W21:Z21,"×")&lt;&gt;0,"×",IF(COUNTIF(空き状況確認テーブル!W21:Z21,"△")&lt;&gt;0,"△",IF(COUNTIF(空き状況確認テーブル!W21:Z21,"△")&lt;&gt;0,"△","〇")))</f>
        <v>〇</v>
      </c>
      <c r="X20" s="219"/>
      <c r="Y20" s="219"/>
      <c r="Z20" s="219"/>
      <c r="AA20" s="219" t="str">
        <f ca="1">IF(COUNTIF(空き状況確認テーブル!AA21:AD21,"×")&lt;&gt;0,"×",IF(COUNTIF(空き状況確認テーブル!AA21:AD21,"△")&lt;&gt;0,"△",IF(COUNTIF(空き状況確認テーブル!AA21:AD21,"△")&lt;&gt;0,"△","〇")))</f>
        <v>〇</v>
      </c>
      <c r="AB20" s="219"/>
      <c r="AC20" s="219"/>
      <c r="AD20" s="219"/>
      <c r="AE20" s="219" t="str">
        <f ca="1">IF(COUNTIF(空き状況確認テーブル!AE21:AH21,"×")&lt;&gt;0,"×",IF(COUNTIF(空き状況確認テーブル!AE21:AH21,"△")&lt;&gt;0,"△",IF(COUNTIF(空き状況確認テーブル!AE21:AH21,"△")&lt;&gt;0,"△","〇")))</f>
        <v>△</v>
      </c>
      <c r="AF20" s="219"/>
      <c r="AG20" s="219"/>
      <c r="AH20" s="219"/>
      <c r="AI20" s="216" t="str">
        <f ca="1">IF(COUNTIF(空き状況確認テーブル!AI21:AK21,"×")&lt;&gt;0,"×",IF(COUNTIF(空き状況確認テーブル!AI21:AK21,"△")&lt;&gt;0,"△",IF(COUNTIF(空き状況確認テーブル!AI21:AK21,"△")&lt;&gt;0,"△","〇")))</f>
        <v>△</v>
      </c>
      <c r="AJ20" s="217"/>
      <c r="AK20" s="220"/>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6" t="str">
        <f ca="1">IF(COUNTIF(空き状況確認テーブル!AR21:AT21,"×")&lt;&gt;0,"×",IF(COUNTIF(空き状況確認テーブル!AR21:AT21,"△")&lt;&gt;0,"△",IF(COUNTIF(空き状況確認テーブル!AR21:AT21,"△")&lt;&gt;0,"△","〇")))</f>
        <v>×</v>
      </c>
      <c r="AS20" s="217"/>
      <c r="AT20" s="218"/>
      <c r="AU20" s="219" t="str">
        <f ca="1">IF(COUNTIF(空き状況確認テーブル!AU21:AX21,"×")&lt;&gt;0,"×",IF(COUNTIF(空き状況確認テーブル!AU21:AX21,"△")&lt;&gt;0,"△",IF(COUNTIF(空き状況確認テーブル!AU21:AX21,"△")&lt;&gt;0,"△","〇")))</f>
        <v>×</v>
      </c>
      <c r="AV20" s="219"/>
      <c r="AW20" s="219"/>
      <c r="AX20" s="219"/>
      <c r="AY20" s="219" t="str">
        <f ca="1">IF(COUNTIF(空き状況確認テーブル!AY21:BB21,"×")&lt;&gt;0,"×",IF(COUNTIF(空き状況確認テーブル!AY21:BB21,"△")&lt;&gt;0,"△",IF(COUNTIF(空き状況確認テーブル!AY21:BB21,"△")&lt;&gt;0,"△","〇")))</f>
        <v>×</v>
      </c>
      <c r="AZ20" s="219"/>
      <c r="BA20" s="219"/>
      <c r="BB20" s="219"/>
      <c r="BC20" s="219" t="str">
        <f ca="1">IF(COUNTIF(空き状況確認テーブル!BC21:BF21,"×")&lt;&gt;0,"×",IF(COUNTIF(空き状況確認テーブル!BC21:BF21,"△")&lt;&gt;0,"△",IF(COUNTIF(空き状況確認テーブル!BC21:BF21,"△")&lt;&gt;0,"△","〇")))</f>
        <v>△</v>
      </c>
      <c r="BD20" s="219"/>
      <c r="BE20" s="219"/>
      <c r="BF20" s="219"/>
      <c r="BG20" s="216" t="str">
        <f ca="1">IF(COUNTIF(空き状況確認テーブル!BG21:BI21,"×")&lt;&gt;0,"×",IF(COUNTIF(空き状況確認テーブル!BG21:BI21,"△")&lt;&gt;0,"△",IF(COUNTIF(空き状況確認テーブル!BG21:BI21,"△")&lt;&gt;0,"△","〇")))</f>
        <v>△</v>
      </c>
      <c r="BH20" s="217"/>
      <c r="BI20" s="220"/>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6" t="str">
        <f ca="1">IF(COUNTIF(空き状況確認テーブル!BP21:BR21,"×")&lt;&gt;0,"×",IF(COUNTIF(空き状況確認テーブル!BP21:BR21,"△")&lt;&gt;0,"△",IF(COUNTIF(空き状況確認テーブル!BP21:BR21,"△")&lt;&gt;0,"△","〇")))</f>
        <v>△</v>
      </c>
      <c r="BQ20" s="217"/>
      <c r="BR20" s="218"/>
      <c r="BS20" s="219" t="str">
        <f ca="1">IF(COUNTIF(空き状況確認テーブル!BS21:BV21,"×")&lt;&gt;0,"×",IF(COUNTIF(空き状況確認テーブル!BS21:BV21,"△")&lt;&gt;0,"△",IF(COUNTIF(空き状況確認テーブル!BS21:BV21,"△")&lt;&gt;0,"△","〇")))</f>
        <v>〇</v>
      </c>
      <c r="BT20" s="219"/>
      <c r="BU20" s="219"/>
      <c r="BV20" s="219"/>
      <c r="BW20" s="219" t="str">
        <f ca="1">IF(COUNTIF(空き状況確認テーブル!BW21:BZ21,"×")&lt;&gt;0,"×",IF(COUNTIF(空き状況確認テーブル!BW21:BZ21,"△")&lt;&gt;0,"△",IF(COUNTIF(空き状況確認テーブル!BW21:BZ21,"△")&lt;&gt;0,"△","〇")))</f>
        <v>〇</v>
      </c>
      <c r="BX20" s="219"/>
      <c r="BY20" s="219"/>
      <c r="BZ20" s="219"/>
      <c r="CA20" s="219" t="str">
        <f ca="1">IF(COUNTIF(空き状況確認テーブル!CA21:CD21,"×")&lt;&gt;0,"×",IF(COUNTIF(空き状況確認テーブル!CA21:CD21,"△")&lt;&gt;0,"△",IF(COUNTIF(空き状況確認テーブル!CA21:CD21,"△")&lt;&gt;0,"△","〇")))</f>
        <v>△</v>
      </c>
      <c r="CB20" s="219"/>
      <c r="CC20" s="219"/>
      <c r="CD20" s="219"/>
      <c r="CE20" s="216" t="str">
        <f ca="1">IF(COUNTIF(空き状況確認テーブル!CE21:CG21,"×")&lt;&gt;0,"×",IF(COUNTIF(空き状況確認テーブル!CE21:CG21,"△")&lt;&gt;0,"△",IF(COUNTIF(空き状況確認テーブル!CE21:CG21,"△")&lt;&gt;0,"△","〇")))</f>
        <v>△</v>
      </c>
      <c r="CF20" s="217"/>
      <c r="CG20" s="220"/>
      <c r="CH20" s="187"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6" t="str">
        <f ca="1">IF(COUNTIF(空き状況確認テーブル!CN21:CP21,"×")&lt;&gt;0,"×",IF(COUNTIF(空き状況確認テーブル!CN21:CP21,"△")&lt;&gt;0,"△",IF(COUNTIF(空き状況確認テーブル!CN21:CP21,"△")&lt;&gt;0,"△","〇")))</f>
        <v>△</v>
      </c>
      <c r="CO20" s="217"/>
      <c r="CP20" s="218"/>
      <c r="CQ20" s="219" t="str">
        <f ca="1">IF(COUNTIF(空き状況確認テーブル!CQ21:CT21,"×")&lt;&gt;0,"×",IF(COUNTIF(空き状況確認テーブル!CQ21:CT21,"△")&lt;&gt;0,"△",IF(COUNTIF(空き状況確認テーブル!CQ21:CT21,"△")&lt;&gt;0,"△","〇")))</f>
        <v>〇</v>
      </c>
      <c r="CR20" s="219"/>
      <c r="CS20" s="219"/>
      <c r="CT20" s="219"/>
      <c r="CU20" s="219" t="str">
        <f ca="1">IF(COUNTIF(空き状況確認テーブル!CU21:CX21,"×")&lt;&gt;0,"×",IF(COUNTIF(空き状況確認テーブル!CU21:CX21,"△")&lt;&gt;0,"△",IF(COUNTIF(空き状況確認テーブル!CU21:CX21,"△")&lt;&gt;0,"△","〇")))</f>
        <v>〇</v>
      </c>
      <c r="CV20" s="219"/>
      <c r="CW20" s="219"/>
      <c r="CX20" s="219"/>
      <c r="CY20" s="219" t="str">
        <f ca="1">IF(COUNTIF(空き状況確認テーブル!CY21:DB21,"×")&lt;&gt;0,"×",IF(COUNTIF(空き状況確認テーブル!CY21:DB21,"△")&lt;&gt;0,"△",IF(COUNTIF(空き状況確認テーブル!CY21:DB21,"△")&lt;&gt;0,"△","〇")))</f>
        <v>△</v>
      </c>
      <c r="CZ20" s="219"/>
      <c r="DA20" s="219"/>
      <c r="DB20" s="219"/>
      <c r="DC20" s="216" t="str">
        <f ca="1">IF(COUNTIF(空き状況確認テーブル!DC21:DE21,"×")&lt;&gt;0,"×",IF(COUNTIF(空き状況確認テーブル!DC21:DE21,"△")&lt;&gt;0,"△",IF(COUNTIF(空き状況確認テーブル!DC21:DE21,"△")&lt;&gt;0,"△","〇")))</f>
        <v>△</v>
      </c>
      <c r="DD20" s="217"/>
      <c r="DE20" s="220"/>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6" t="str">
        <f ca="1">IF(COUNTIF(空き状況確認テーブル!DL21:DN21,"×")&lt;&gt;0,"×",IF(COUNTIF(空き状況確認テーブル!DL21:DN21,"△")&lt;&gt;0,"△",IF(COUNTIF(空き状況確認テーブル!DL21:DN21,"△")&lt;&gt;0,"△","〇")))</f>
        <v>△</v>
      </c>
      <c r="DM20" s="217"/>
      <c r="DN20" s="218"/>
      <c r="DO20" s="219" t="str">
        <f ca="1">IF(COUNTIF(空き状況確認テーブル!DO21:DR21,"×")&lt;&gt;0,"×",IF(COUNTIF(空き状況確認テーブル!DO21:DR21,"△")&lt;&gt;0,"△",IF(COUNTIF(空き状況確認テーブル!DO21:DR21,"△")&lt;&gt;0,"△","〇")))</f>
        <v>〇</v>
      </c>
      <c r="DP20" s="219"/>
      <c r="DQ20" s="219"/>
      <c r="DR20" s="219"/>
      <c r="DS20" s="219" t="str">
        <f ca="1">IF(COUNTIF(空き状況確認テーブル!DS21:DV21,"×")&lt;&gt;0,"×",IF(COUNTIF(空き状況確認テーブル!DS21:DV21,"△")&lt;&gt;0,"△",IF(COUNTIF(空き状況確認テーブル!DS21:DV21,"△")&lt;&gt;0,"△","〇")))</f>
        <v>〇</v>
      </c>
      <c r="DT20" s="219"/>
      <c r="DU20" s="219"/>
      <c r="DV20" s="219"/>
      <c r="DW20" s="219" t="str">
        <f ca="1">IF(COUNTIF(空き状況確認テーブル!DW21:DZ21,"×")&lt;&gt;0,"×",IF(COUNTIF(空き状況確認テーブル!DW21:DZ21,"△")&lt;&gt;0,"△",IF(COUNTIF(空き状況確認テーブル!DW21:DZ21,"△")&lt;&gt;0,"△","〇")))</f>
        <v>△</v>
      </c>
      <c r="DX20" s="219"/>
      <c r="DY20" s="219"/>
      <c r="DZ20" s="219"/>
      <c r="EA20" s="216" t="str">
        <f ca="1">IF(COUNTIF(空き状況確認テーブル!EA21:EC21,"×")&lt;&gt;0,"×",IF(COUNTIF(空き状況確認テーブル!EA21:EC21,"△")&lt;&gt;0,"△",IF(COUNTIF(空き状況確認テーブル!EA21:EC21,"△")&lt;&gt;0,"△","〇")))</f>
        <v>△</v>
      </c>
      <c r="EB20" s="217"/>
      <c r="EC20" s="220"/>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6" t="str">
        <f ca="1">IF(COUNTIF(空き状況確認テーブル!EJ21:EL21,"×")&lt;&gt;0,"×",IF(COUNTIF(空き状況確認テーブル!EJ21:EL21,"△")&lt;&gt;0,"△",IF(COUNTIF(空き状況確認テーブル!EJ21:EL21,"△")&lt;&gt;0,"△","〇")))</f>
        <v>×</v>
      </c>
      <c r="EK20" s="217"/>
      <c r="EL20" s="218"/>
      <c r="EM20" s="219" t="str">
        <f ca="1">IF(COUNTIF(空き状況確認テーブル!EM21:EP21,"×")&lt;&gt;0,"×",IF(COUNTIF(空き状況確認テーブル!EM21:EP21,"△")&lt;&gt;0,"△",IF(COUNTIF(空き状況確認テーブル!EM21:EP21,"△")&lt;&gt;0,"△","〇")))</f>
        <v>×</v>
      </c>
      <c r="EN20" s="219"/>
      <c r="EO20" s="219"/>
      <c r="EP20" s="219"/>
      <c r="EQ20" s="219" t="str">
        <f ca="1">IF(COUNTIF(空き状況確認テーブル!EQ21:ET21,"×")&lt;&gt;0,"×",IF(COUNTIF(空き状況確認テーブル!EQ21:ET21,"△")&lt;&gt;0,"△",IF(COUNTIF(空き状況確認テーブル!EQ21:ET21,"△")&lt;&gt;0,"△","〇")))</f>
        <v>×</v>
      </c>
      <c r="ER20" s="219"/>
      <c r="ES20" s="219"/>
      <c r="ET20" s="219"/>
      <c r="EU20" s="219" t="str">
        <f ca="1">IF(COUNTIF(空き状況確認テーブル!EU21:EX21,"×")&lt;&gt;0,"×",IF(COUNTIF(空き状況確認テーブル!EU21:EX21,"△")&lt;&gt;0,"△",IF(COUNTIF(空き状況確認テーブル!EU21:EX21,"△")&lt;&gt;0,"△","〇")))</f>
        <v>×</v>
      </c>
      <c r="EV20" s="219"/>
      <c r="EW20" s="219"/>
      <c r="EX20" s="219"/>
      <c r="EY20" s="216" t="str">
        <f ca="1">IF(COUNTIF(空き状況確認テーブル!EY21:FA21,"×")&lt;&gt;0,"×",IF(COUNTIF(空き状況確認テーブル!EY21:FA21,"△")&lt;&gt;0,"△",IF(COUNTIF(空き状況確認テーブル!EY21:FA21,"△")&lt;&gt;0,"△","〇")))</f>
        <v>×</v>
      </c>
      <c r="EZ20" s="217"/>
      <c r="FA20" s="220"/>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6" t="str">
        <f ca="1">IF(COUNTIF(空き状況確認テーブル!FH21:FJ21,"×")&lt;&gt;0,"×",IF(COUNTIF(空き状況確認テーブル!FH21:FJ21,"△")&lt;&gt;0,"△",IF(COUNTIF(空き状況確認テーブル!FH21:FJ21,"△")&lt;&gt;0,"△","〇")))</f>
        <v>×</v>
      </c>
      <c r="FI20" s="217"/>
      <c r="FJ20" s="218"/>
      <c r="FK20" s="219" t="str">
        <f ca="1">IF(COUNTIF(空き状況確認テーブル!FK21:FN21,"×")&lt;&gt;0,"×",IF(COUNTIF(空き状況確認テーブル!FK21:FN21,"△")&lt;&gt;0,"△",IF(COUNTIF(空き状況確認テーブル!FK21:FN21,"△")&lt;&gt;0,"△","〇")))</f>
        <v>×</v>
      </c>
      <c r="FL20" s="219"/>
      <c r="FM20" s="219"/>
      <c r="FN20" s="219"/>
      <c r="FO20" s="219" t="str">
        <f ca="1">IF(COUNTIF(空き状況確認テーブル!FO21:FR21,"×")&lt;&gt;0,"×",IF(COUNTIF(空き状況確認テーブル!FO21:FR21,"△")&lt;&gt;0,"△",IF(COUNTIF(空き状況確認テーブル!FO21:FR21,"△")&lt;&gt;0,"△","〇")))</f>
        <v>×</v>
      </c>
      <c r="FP20" s="219"/>
      <c r="FQ20" s="219"/>
      <c r="FR20" s="219"/>
      <c r="FS20" s="219" t="str">
        <f ca="1">IF(COUNTIF(空き状況確認テーブル!FS21:FV21,"×")&lt;&gt;0,"×",IF(COUNTIF(空き状況確認テーブル!FS21:FV21,"△")&lt;&gt;0,"△",IF(COUNTIF(空き状況確認テーブル!FS21:FV21,"△")&lt;&gt;0,"△","〇")))</f>
        <v>×</v>
      </c>
      <c r="FT20" s="219"/>
      <c r="FU20" s="219"/>
      <c r="FV20" s="219"/>
      <c r="FW20" s="216" t="str">
        <f ca="1">IF(COUNTIF(空き状況確認テーブル!FW21:FY21,"×")&lt;&gt;0,"×",IF(COUNTIF(空き状況確認テーブル!FW21:FY21,"△")&lt;&gt;0,"△",IF(COUNTIF(空き状況確認テーブル!FW21:FY21,"△")&lt;&gt;0,"△","〇")))</f>
        <v>×</v>
      </c>
      <c r="FX20" s="217"/>
      <c r="FY20" s="220"/>
    </row>
    <row r="21" spans="1:181">
      <c r="A21" s="16"/>
      <c r="B21" s="175" t="s">
        <v>369</v>
      </c>
      <c r="C21" s="195" t="s">
        <v>452</v>
      </c>
      <c r="D21" s="11" t="s">
        <v>164</v>
      </c>
      <c r="E21" s="10" t="str">
        <f>INDEX(施設情報!$D$1:$D$1000,MATCH(D21,施設情報!$C$1:$C$1000,0))</f>
        <v>1</v>
      </c>
      <c r="F21" s="11"/>
      <c r="G21" s="8" t="str">
        <f t="shared" si="8"/>
        <v>014-46391</v>
      </c>
      <c r="H21" s="10" t="str">
        <f t="shared" si="9"/>
        <v>014-46392</v>
      </c>
      <c r="I21" s="10" t="str">
        <f t="shared" si="10"/>
        <v>014-46393</v>
      </c>
      <c r="J21" s="10" t="str">
        <f t="shared" si="11"/>
        <v>014-46394</v>
      </c>
      <c r="K21" s="10" t="str">
        <f t="shared" si="12"/>
        <v>014-46395</v>
      </c>
      <c r="L21" s="10" t="str">
        <f t="shared" si="13"/>
        <v>014-46396</v>
      </c>
      <c r="M21" s="10" t="str">
        <f t="shared" si="14"/>
        <v>014-46397</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6" t="str">
        <f ca="1">IF(COUNTIF(空き状況確認テーブル!T23:V23,"×")&lt;&gt;0,"×",IF(COUNTIF(空き状況確認テーブル!T23:V23,"△")&lt;&gt;0,"△",IF(COUNTIF(空き状況確認テーブル!T23:V23,"△")&lt;&gt;0,"△","〇")))</f>
        <v>△</v>
      </c>
      <c r="U21" s="217"/>
      <c r="V21" s="218"/>
      <c r="W21" s="219" t="str">
        <f ca="1">IF(COUNTIF(空き状況確認テーブル!W23:Z23,"×")&lt;&gt;0,"×",IF(COUNTIF(空き状況確認テーブル!W23:Z23,"△")&lt;&gt;0,"△",IF(COUNTIF(空き状況確認テーブル!W23:Z23,"△")&lt;&gt;0,"△","〇")))</f>
        <v>〇</v>
      </c>
      <c r="X21" s="219"/>
      <c r="Y21" s="219"/>
      <c r="Z21" s="219"/>
      <c r="AA21" s="219" t="str">
        <f ca="1">IF(COUNTIF(空き状況確認テーブル!AA23:AD23,"×")&lt;&gt;0,"×",IF(COUNTIF(空き状況確認テーブル!AA23:AD23,"△")&lt;&gt;0,"△",IF(COUNTIF(空き状況確認テーブル!AA23:AD23,"△")&lt;&gt;0,"△","〇")))</f>
        <v>〇</v>
      </c>
      <c r="AB21" s="219"/>
      <c r="AC21" s="219"/>
      <c r="AD21" s="219"/>
      <c r="AE21" s="219" t="str">
        <f ca="1">IF(COUNTIF(空き状況確認テーブル!AE23:AH23,"×")&lt;&gt;0,"×",IF(COUNTIF(空き状況確認テーブル!AE23:AH23,"△")&lt;&gt;0,"△",IF(COUNTIF(空き状況確認テーブル!AE23:AH23,"△")&lt;&gt;0,"△","〇")))</f>
        <v>△</v>
      </c>
      <c r="AF21" s="219"/>
      <c r="AG21" s="219"/>
      <c r="AH21" s="219"/>
      <c r="AI21" s="216" t="str">
        <f ca="1">IF(COUNTIF(空き状況確認テーブル!AI23:AK23,"×")&lt;&gt;0,"×",IF(COUNTIF(空き状況確認テーブル!AI23:AK23,"△")&lt;&gt;0,"△",IF(COUNTIF(空き状況確認テーブル!AI23:AK23,"△")&lt;&gt;0,"△","〇")))</f>
        <v>△</v>
      </c>
      <c r="AJ21" s="217"/>
      <c r="AK21" s="220"/>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6" t="str">
        <f ca="1">IF(COUNTIF(空き状況確認テーブル!AR23:AT23,"×")&lt;&gt;0,"×",IF(COUNTIF(空き状況確認テーブル!AR23:AT23,"△")&lt;&gt;0,"△",IF(COUNTIF(空き状況確認テーブル!AR23:AT23,"△")&lt;&gt;0,"△","〇")))</f>
        <v>△</v>
      </c>
      <c r="AS21" s="217"/>
      <c r="AT21" s="218"/>
      <c r="AU21" s="219" t="str">
        <f ca="1">IF(COUNTIF(空き状況確認テーブル!AU23:AX23,"×")&lt;&gt;0,"×",IF(COUNTIF(空き状況確認テーブル!AU23:AX23,"△")&lt;&gt;0,"△",IF(COUNTIF(空き状況確認テーブル!AU23:AX23,"△")&lt;&gt;0,"△","〇")))</f>
        <v>〇</v>
      </c>
      <c r="AV21" s="219"/>
      <c r="AW21" s="219"/>
      <c r="AX21" s="219"/>
      <c r="AY21" s="219" t="str">
        <f ca="1">IF(COUNTIF(空き状況確認テーブル!AY23:BB23,"×")&lt;&gt;0,"×",IF(COUNTIF(空き状況確認テーブル!AY23:BB23,"△")&lt;&gt;0,"△",IF(COUNTIF(空き状況確認テーブル!AY23:BB23,"△")&lt;&gt;0,"△","〇")))</f>
        <v>〇</v>
      </c>
      <c r="AZ21" s="219"/>
      <c r="BA21" s="219"/>
      <c r="BB21" s="219"/>
      <c r="BC21" s="219" t="str">
        <f ca="1">IF(COUNTIF(空き状況確認テーブル!BC23:BF23,"×")&lt;&gt;0,"×",IF(COUNTIF(空き状況確認テーブル!BC23:BF23,"△")&lt;&gt;0,"△",IF(COUNTIF(空き状況確認テーブル!BC23:BF23,"△")&lt;&gt;0,"△","〇")))</f>
        <v>△</v>
      </c>
      <c r="BD21" s="219"/>
      <c r="BE21" s="219"/>
      <c r="BF21" s="219"/>
      <c r="BG21" s="216" t="str">
        <f ca="1">IF(COUNTIF(空き状況確認テーブル!BG23:BI23,"×")&lt;&gt;0,"×",IF(COUNTIF(空き状況確認テーブル!BG23:BI23,"△")&lt;&gt;0,"△",IF(COUNTIF(空き状況確認テーブル!BG23:BI23,"△")&lt;&gt;0,"△","〇")))</f>
        <v>△</v>
      </c>
      <c r="BH21" s="217"/>
      <c r="BI21" s="220"/>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6" t="str">
        <f ca="1">IF(COUNTIF(空き状況確認テーブル!BP23:BR23,"×")&lt;&gt;0,"×",IF(COUNTIF(空き状況確認テーブル!BP23:BR23,"△")&lt;&gt;0,"△",IF(COUNTIF(空き状況確認テーブル!BP23:BR23,"△")&lt;&gt;0,"△","〇")))</f>
        <v>△</v>
      </c>
      <c r="BQ21" s="217"/>
      <c r="BR21" s="218"/>
      <c r="BS21" s="219" t="str">
        <f ca="1">IF(COUNTIF(空き状況確認テーブル!BS23:BV23,"×")&lt;&gt;0,"×",IF(COUNTIF(空き状況確認テーブル!BS23:BV23,"△")&lt;&gt;0,"△",IF(COUNTIF(空き状況確認テーブル!BS23:BV23,"△")&lt;&gt;0,"△","〇")))</f>
        <v>〇</v>
      </c>
      <c r="BT21" s="219"/>
      <c r="BU21" s="219"/>
      <c r="BV21" s="219"/>
      <c r="BW21" s="219" t="str">
        <f ca="1">IF(COUNTIF(空き状況確認テーブル!BW23:BZ23,"×")&lt;&gt;0,"×",IF(COUNTIF(空き状況確認テーブル!BW23:BZ23,"△")&lt;&gt;0,"△",IF(COUNTIF(空き状況確認テーブル!BW23:BZ23,"△")&lt;&gt;0,"△","〇")))</f>
        <v>〇</v>
      </c>
      <c r="BX21" s="219"/>
      <c r="BY21" s="219"/>
      <c r="BZ21" s="219"/>
      <c r="CA21" s="219" t="str">
        <f ca="1">IF(COUNTIF(空き状況確認テーブル!CA23:CD23,"×")&lt;&gt;0,"×",IF(COUNTIF(空き状況確認テーブル!CA23:CD23,"△")&lt;&gt;0,"△",IF(COUNTIF(空き状況確認テーブル!CA23:CD23,"△")&lt;&gt;0,"△","〇")))</f>
        <v>△</v>
      </c>
      <c r="CB21" s="219"/>
      <c r="CC21" s="219"/>
      <c r="CD21" s="219"/>
      <c r="CE21" s="216" t="str">
        <f ca="1">IF(COUNTIF(空き状況確認テーブル!CE23:CG23,"×")&lt;&gt;0,"×",IF(COUNTIF(空き状況確認テーブル!CE23:CG23,"△")&lt;&gt;0,"△",IF(COUNTIF(空き状況確認テーブル!CE23:CG23,"△")&lt;&gt;0,"△","〇")))</f>
        <v>△</v>
      </c>
      <c r="CF21" s="217"/>
      <c r="CG21" s="220"/>
      <c r="CH21" s="187"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6" t="str">
        <f ca="1">IF(COUNTIF(空き状況確認テーブル!CN23:CP23,"×")&lt;&gt;0,"×",IF(COUNTIF(空き状況確認テーブル!CN23:CP23,"△")&lt;&gt;0,"△",IF(COUNTIF(空き状況確認テーブル!CN23:CP23,"△")&lt;&gt;0,"△","〇")))</f>
        <v>△</v>
      </c>
      <c r="CO21" s="217"/>
      <c r="CP21" s="218"/>
      <c r="CQ21" s="219" t="str">
        <f ca="1">IF(COUNTIF(空き状況確認テーブル!CQ23:CT23,"×")&lt;&gt;0,"×",IF(COUNTIF(空き状況確認テーブル!CQ23:CT23,"△")&lt;&gt;0,"△",IF(COUNTIF(空き状況確認テーブル!CQ23:CT23,"△")&lt;&gt;0,"△","〇")))</f>
        <v>〇</v>
      </c>
      <c r="CR21" s="219"/>
      <c r="CS21" s="219"/>
      <c r="CT21" s="219"/>
      <c r="CU21" s="219" t="str">
        <f ca="1">IF(COUNTIF(空き状況確認テーブル!CU23:CX23,"×")&lt;&gt;0,"×",IF(COUNTIF(空き状況確認テーブル!CU23:CX23,"△")&lt;&gt;0,"△",IF(COUNTIF(空き状況確認テーブル!CU23:CX23,"△")&lt;&gt;0,"△","〇")))</f>
        <v>〇</v>
      </c>
      <c r="CV21" s="219"/>
      <c r="CW21" s="219"/>
      <c r="CX21" s="219"/>
      <c r="CY21" s="219" t="str">
        <f ca="1">IF(COUNTIF(空き状況確認テーブル!CY23:DB23,"×")&lt;&gt;0,"×",IF(COUNTIF(空き状況確認テーブル!CY23:DB23,"△")&lt;&gt;0,"△",IF(COUNTIF(空き状況確認テーブル!CY23:DB23,"△")&lt;&gt;0,"△","〇")))</f>
        <v>△</v>
      </c>
      <c r="CZ21" s="219"/>
      <c r="DA21" s="219"/>
      <c r="DB21" s="219"/>
      <c r="DC21" s="216" t="str">
        <f ca="1">IF(COUNTIF(空き状況確認テーブル!DC23:DE23,"×")&lt;&gt;0,"×",IF(COUNTIF(空き状況確認テーブル!DC23:DE23,"△")&lt;&gt;0,"△",IF(COUNTIF(空き状況確認テーブル!DC23:DE23,"△")&lt;&gt;0,"△","〇")))</f>
        <v>△</v>
      </c>
      <c r="DD21" s="217"/>
      <c r="DE21" s="220"/>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6" t="str">
        <f ca="1">IF(COUNTIF(空き状況確認テーブル!DL23:DN23,"×")&lt;&gt;0,"×",IF(COUNTIF(空き状況確認テーブル!DL23:DN23,"△")&lt;&gt;0,"△",IF(COUNTIF(空き状況確認テーブル!DL23:DN23,"△")&lt;&gt;0,"△","〇")))</f>
        <v>△</v>
      </c>
      <c r="DM21" s="217"/>
      <c r="DN21" s="218"/>
      <c r="DO21" s="219" t="str">
        <f ca="1">IF(COUNTIF(空き状況確認テーブル!DO23:DR23,"×")&lt;&gt;0,"×",IF(COUNTIF(空き状況確認テーブル!DO23:DR23,"△")&lt;&gt;0,"△",IF(COUNTIF(空き状況確認テーブル!DO23:DR23,"△")&lt;&gt;0,"△","〇")))</f>
        <v>〇</v>
      </c>
      <c r="DP21" s="219"/>
      <c r="DQ21" s="219"/>
      <c r="DR21" s="219"/>
      <c r="DS21" s="219" t="str">
        <f ca="1">IF(COUNTIF(空き状況確認テーブル!DS23:DV23,"×")&lt;&gt;0,"×",IF(COUNTIF(空き状況確認テーブル!DS23:DV23,"△")&lt;&gt;0,"△",IF(COUNTIF(空き状況確認テーブル!DS23:DV23,"△")&lt;&gt;0,"△","〇")))</f>
        <v>〇</v>
      </c>
      <c r="DT21" s="219"/>
      <c r="DU21" s="219"/>
      <c r="DV21" s="219"/>
      <c r="DW21" s="219" t="str">
        <f ca="1">IF(COUNTIF(空き状況確認テーブル!DW23:DZ23,"×")&lt;&gt;0,"×",IF(COUNTIF(空き状況確認テーブル!DW23:DZ23,"△")&lt;&gt;0,"△",IF(COUNTIF(空き状況確認テーブル!DW23:DZ23,"△")&lt;&gt;0,"△","〇")))</f>
        <v>△</v>
      </c>
      <c r="DX21" s="219"/>
      <c r="DY21" s="219"/>
      <c r="DZ21" s="219"/>
      <c r="EA21" s="216" t="str">
        <f ca="1">IF(COUNTIF(空き状況確認テーブル!EA23:EC23,"×")&lt;&gt;0,"×",IF(COUNTIF(空き状況確認テーブル!EA23:EC23,"△")&lt;&gt;0,"△",IF(COUNTIF(空き状況確認テーブル!EA23:EC23,"△")&lt;&gt;0,"△","〇")))</f>
        <v>△</v>
      </c>
      <c r="EB21" s="217"/>
      <c r="EC21" s="220"/>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6" t="str">
        <f ca="1">IF(COUNTIF(空き状況確認テーブル!EJ23:EL23,"×")&lt;&gt;0,"×",IF(COUNTIF(空き状況確認テーブル!EJ23:EL23,"△")&lt;&gt;0,"△",IF(COUNTIF(空き状況確認テーブル!EJ23:EL23,"△")&lt;&gt;0,"△","〇")))</f>
        <v>×</v>
      </c>
      <c r="EK21" s="217"/>
      <c r="EL21" s="218"/>
      <c r="EM21" s="219" t="str">
        <f ca="1">IF(COUNTIF(空き状況確認テーブル!EM23:EP23,"×")&lt;&gt;0,"×",IF(COUNTIF(空き状況確認テーブル!EM23:EP23,"△")&lt;&gt;0,"△",IF(COUNTIF(空き状況確認テーブル!EM23:EP23,"△")&lt;&gt;0,"△","〇")))</f>
        <v>×</v>
      </c>
      <c r="EN21" s="219"/>
      <c r="EO21" s="219"/>
      <c r="EP21" s="219"/>
      <c r="EQ21" s="219" t="str">
        <f ca="1">IF(COUNTIF(空き状況確認テーブル!EQ23:ET23,"×")&lt;&gt;0,"×",IF(COUNTIF(空き状況確認テーブル!EQ23:ET23,"△")&lt;&gt;0,"△",IF(COUNTIF(空き状況確認テーブル!EQ23:ET23,"△")&lt;&gt;0,"△","〇")))</f>
        <v>×</v>
      </c>
      <c r="ER21" s="219"/>
      <c r="ES21" s="219"/>
      <c r="ET21" s="219"/>
      <c r="EU21" s="219" t="str">
        <f ca="1">IF(COUNTIF(空き状況確認テーブル!EU23:EX23,"×")&lt;&gt;0,"×",IF(COUNTIF(空き状況確認テーブル!EU23:EX23,"△")&lt;&gt;0,"△",IF(COUNTIF(空き状況確認テーブル!EU23:EX23,"△")&lt;&gt;0,"△","〇")))</f>
        <v>×</v>
      </c>
      <c r="EV21" s="219"/>
      <c r="EW21" s="219"/>
      <c r="EX21" s="219"/>
      <c r="EY21" s="216" t="str">
        <f ca="1">IF(COUNTIF(空き状況確認テーブル!EY23:FA23,"×")&lt;&gt;0,"×",IF(COUNTIF(空き状況確認テーブル!EY23:FA23,"△")&lt;&gt;0,"△",IF(COUNTIF(空き状況確認テーブル!EY23:FA23,"△")&lt;&gt;0,"△","〇")))</f>
        <v>×</v>
      </c>
      <c r="EZ21" s="217"/>
      <c r="FA21" s="220"/>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6" t="str">
        <f ca="1">IF(COUNTIF(空き状況確認テーブル!FH23:FJ23,"×")&lt;&gt;0,"×",IF(COUNTIF(空き状況確認テーブル!FH23:FJ23,"△")&lt;&gt;0,"△",IF(COUNTIF(空き状況確認テーブル!FH23:FJ23,"△")&lt;&gt;0,"△","〇")))</f>
        <v>×</v>
      </c>
      <c r="FI21" s="217"/>
      <c r="FJ21" s="218"/>
      <c r="FK21" s="219" t="str">
        <f ca="1">IF(COUNTIF(空き状況確認テーブル!FK23:FN23,"×")&lt;&gt;0,"×",IF(COUNTIF(空き状況確認テーブル!FK23:FN23,"△")&lt;&gt;0,"△",IF(COUNTIF(空き状況確認テーブル!FK23:FN23,"△")&lt;&gt;0,"△","〇")))</f>
        <v>×</v>
      </c>
      <c r="FL21" s="219"/>
      <c r="FM21" s="219"/>
      <c r="FN21" s="219"/>
      <c r="FO21" s="219" t="str">
        <f ca="1">IF(COUNTIF(空き状況確認テーブル!FO23:FR23,"×")&lt;&gt;0,"×",IF(COUNTIF(空き状況確認テーブル!FO23:FR23,"△")&lt;&gt;0,"△",IF(COUNTIF(空き状況確認テーブル!FO23:FR23,"△")&lt;&gt;0,"△","〇")))</f>
        <v>×</v>
      </c>
      <c r="FP21" s="219"/>
      <c r="FQ21" s="219"/>
      <c r="FR21" s="219"/>
      <c r="FS21" s="219" t="str">
        <f ca="1">IF(COUNTIF(空き状況確認テーブル!FS23:FV23,"×")&lt;&gt;0,"×",IF(COUNTIF(空き状況確認テーブル!FS23:FV23,"△")&lt;&gt;0,"△",IF(COUNTIF(空き状況確認テーブル!FS23:FV23,"△")&lt;&gt;0,"△","〇")))</f>
        <v>×</v>
      </c>
      <c r="FT21" s="219"/>
      <c r="FU21" s="219"/>
      <c r="FV21" s="219"/>
      <c r="FW21" s="216" t="str">
        <f ca="1">IF(COUNTIF(空き状況確認テーブル!FW23:FY23,"×")&lt;&gt;0,"×",IF(COUNTIF(空き状況確認テーブル!FW23:FY23,"△")&lt;&gt;0,"△",IF(COUNTIF(空き状況確認テーブル!FW23:FY23,"△")&lt;&gt;0,"△","〇")))</f>
        <v>×</v>
      </c>
      <c r="FX21" s="217"/>
      <c r="FY21" s="220"/>
    </row>
    <row r="22" spans="1:181">
      <c r="A22" s="16"/>
      <c r="B22" s="166" t="s">
        <v>354</v>
      </c>
      <c r="C22" s="195" t="s">
        <v>453</v>
      </c>
      <c r="D22" s="11" t="s">
        <v>165</v>
      </c>
      <c r="E22" s="10" t="str">
        <f>INDEX(施設情報!$D$1:$D$1000,MATCH(D22,施設情報!$C$1:$C$1000,0))</f>
        <v>1</v>
      </c>
      <c r="F22" s="11"/>
      <c r="G22" s="8" t="str">
        <f t="shared" si="8"/>
        <v>015-46391</v>
      </c>
      <c r="H22" s="10" t="str">
        <f t="shared" si="9"/>
        <v>015-46392</v>
      </c>
      <c r="I22" s="10" t="str">
        <f t="shared" si="10"/>
        <v>015-46393</v>
      </c>
      <c r="J22" s="10" t="str">
        <f t="shared" si="11"/>
        <v>015-46394</v>
      </c>
      <c r="K22" s="10" t="str">
        <f t="shared" si="12"/>
        <v>015-46395</v>
      </c>
      <c r="L22" s="10" t="str">
        <f t="shared" si="13"/>
        <v>015-46396</v>
      </c>
      <c r="M22" s="10" t="str">
        <f t="shared" si="14"/>
        <v>015-46397</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6" t="str">
        <f ca="1">IF(COUNTIF(空き状況確認テーブル!T24:V24,"×")&lt;&gt;0,"×",IF(COUNTIF(空き状況確認テーブル!T24:V24,"△")&lt;&gt;0,"△",IF(COUNTIF(空き状況確認テーブル!T24:V24,"△")&lt;&gt;0,"△","〇")))</f>
        <v>△</v>
      </c>
      <c r="U22" s="217"/>
      <c r="V22" s="218"/>
      <c r="W22" s="219" t="str">
        <f ca="1">IF(COUNTIF(空き状況確認テーブル!W24:Z24,"×")&lt;&gt;0,"×",IF(COUNTIF(空き状況確認テーブル!W24:Z24,"△")&lt;&gt;0,"△",IF(COUNTIF(空き状況確認テーブル!W24:Z24,"△")&lt;&gt;0,"△","〇")))</f>
        <v>〇</v>
      </c>
      <c r="X22" s="219"/>
      <c r="Y22" s="219"/>
      <c r="Z22" s="219"/>
      <c r="AA22" s="219" t="str">
        <f ca="1">IF(COUNTIF(空き状況確認テーブル!AA24:AD24,"×")&lt;&gt;0,"×",IF(COUNTIF(空き状況確認テーブル!AA24:AD24,"△")&lt;&gt;0,"△",IF(COUNTIF(空き状況確認テーブル!AA24:AD24,"△")&lt;&gt;0,"△","〇")))</f>
        <v>〇</v>
      </c>
      <c r="AB22" s="219"/>
      <c r="AC22" s="219"/>
      <c r="AD22" s="219"/>
      <c r="AE22" s="219" t="str">
        <f ca="1">IF(COUNTIF(空き状況確認テーブル!AE24:AH24,"×")&lt;&gt;0,"×",IF(COUNTIF(空き状況確認テーブル!AE24:AH24,"△")&lt;&gt;0,"△",IF(COUNTIF(空き状況確認テーブル!AE24:AH24,"△")&lt;&gt;0,"△","〇")))</f>
        <v>△</v>
      </c>
      <c r="AF22" s="219"/>
      <c r="AG22" s="219"/>
      <c r="AH22" s="219"/>
      <c r="AI22" s="216" t="str">
        <f ca="1">IF(COUNTIF(空き状況確認テーブル!AI24:AK24,"×")&lt;&gt;0,"×",IF(COUNTIF(空き状況確認テーブル!AI24:AK24,"△")&lt;&gt;0,"△",IF(COUNTIF(空き状況確認テーブル!AI24:AK24,"△")&lt;&gt;0,"△","〇")))</f>
        <v>△</v>
      </c>
      <c r="AJ22" s="217"/>
      <c r="AK22" s="220"/>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6" t="str">
        <f ca="1">IF(COUNTIF(空き状況確認テーブル!AR24:AT24,"×")&lt;&gt;0,"×",IF(COUNTIF(空き状況確認テーブル!AR24:AT24,"△")&lt;&gt;0,"△",IF(COUNTIF(空き状況確認テーブル!AR24:AT24,"△")&lt;&gt;0,"△","〇")))</f>
        <v>△</v>
      </c>
      <c r="AS22" s="217"/>
      <c r="AT22" s="218"/>
      <c r="AU22" s="219" t="str">
        <f ca="1">IF(COUNTIF(空き状況確認テーブル!AU24:AX24,"×")&lt;&gt;0,"×",IF(COUNTIF(空き状況確認テーブル!AU24:AX24,"△")&lt;&gt;0,"△",IF(COUNTIF(空き状況確認テーブル!AU24:AX24,"△")&lt;&gt;0,"△","〇")))</f>
        <v>〇</v>
      </c>
      <c r="AV22" s="219"/>
      <c r="AW22" s="219"/>
      <c r="AX22" s="219"/>
      <c r="AY22" s="219" t="str">
        <f ca="1">IF(COUNTIF(空き状況確認テーブル!AY24:BB24,"×")&lt;&gt;0,"×",IF(COUNTIF(空き状況確認テーブル!AY24:BB24,"△")&lt;&gt;0,"△",IF(COUNTIF(空き状況確認テーブル!AY24:BB24,"△")&lt;&gt;0,"△","〇")))</f>
        <v>〇</v>
      </c>
      <c r="AZ22" s="219"/>
      <c r="BA22" s="219"/>
      <c r="BB22" s="219"/>
      <c r="BC22" s="219" t="str">
        <f ca="1">IF(COUNTIF(空き状況確認テーブル!BC24:BF24,"×")&lt;&gt;0,"×",IF(COUNTIF(空き状況確認テーブル!BC24:BF24,"△")&lt;&gt;0,"△",IF(COUNTIF(空き状況確認テーブル!BC24:BF24,"△")&lt;&gt;0,"△","〇")))</f>
        <v>△</v>
      </c>
      <c r="BD22" s="219"/>
      <c r="BE22" s="219"/>
      <c r="BF22" s="219"/>
      <c r="BG22" s="216" t="str">
        <f ca="1">IF(COUNTIF(空き状況確認テーブル!BG24:BI24,"×")&lt;&gt;0,"×",IF(COUNTIF(空き状況確認テーブル!BG24:BI24,"△")&lt;&gt;0,"△",IF(COUNTIF(空き状況確認テーブル!BG24:BI24,"△")&lt;&gt;0,"△","〇")))</f>
        <v>△</v>
      </c>
      <c r="BH22" s="217"/>
      <c r="BI22" s="220"/>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6" t="str">
        <f ca="1">IF(COUNTIF(空き状況確認テーブル!BP24:BR24,"×")&lt;&gt;0,"×",IF(COUNTIF(空き状況確認テーブル!BP24:BR24,"△")&lt;&gt;0,"△",IF(COUNTIF(空き状況確認テーブル!BP24:BR24,"△")&lt;&gt;0,"△","〇")))</f>
        <v>△</v>
      </c>
      <c r="BQ22" s="217"/>
      <c r="BR22" s="218"/>
      <c r="BS22" s="219" t="str">
        <f ca="1">IF(COUNTIF(空き状況確認テーブル!BS24:BV24,"×")&lt;&gt;0,"×",IF(COUNTIF(空き状況確認テーブル!BS24:BV24,"△")&lt;&gt;0,"△",IF(COUNTIF(空き状況確認テーブル!BS24:BV24,"△")&lt;&gt;0,"△","〇")))</f>
        <v>〇</v>
      </c>
      <c r="BT22" s="219"/>
      <c r="BU22" s="219"/>
      <c r="BV22" s="219"/>
      <c r="BW22" s="219" t="str">
        <f ca="1">IF(COUNTIF(空き状況確認テーブル!BW24:BZ24,"×")&lt;&gt;0,"×",IF(COUNTIF(空き状況確認テーブル!BW24:BZ24,"△")&lt;&gt;0,"△",IF(COUNTIF(空き状況確認テーブル!BW24:BZ24,"△")&lt;&gt;0,"△","〇")))</f>
        <v>〇</v>
      </c>
      <c r="BX22" s="219"/>
      <c r="BY22" s="219"/>
      <c r="BZ22" s="219"/>
      <c r="CA22" s="219" t="str">
        <f ca="1">IF(COUNTIF(空き状況確認テーブル!CA24:CD24,"×")&lt;&gt;0,"×",IF(COUNTIF(空き状況確認テーブル!CA24:CD24,"△")&lt;&gt;0,"△",IF(COUNTIF(空き状況確認テーブル!CA24:CD24,"△")&lt;&gt;0,"△","〇")))</f>
        <v>△</v>
      </c>
      <c r="CB22" s="219"/>
      <c r="CC22" s="219"/>
      <c r="CD22" s="219"/>
      <c r="CE22" s="216" t="str">
        <f ca="1">IF(COUNTIF(空き状況確認テーブル!CE24:CG24,"×")&lt;&gt;0,"×",IF(COUNTIF(空き状況確認テーブル!CE24:CG24,"△")&lt;&gt;0,"△",IF(COUNTIF(空き状況確認テーブル!CE24:CG24,"△")&lt;&gt;0,"△","〇")))</f>
        <v>△</v>
      </c>
      <c r="CF22" s="217"/>
      <c r="CG22" s="220"/>
      <c r="CH22" s="187"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6" t="str">
        <f ca="1">IF(COUNTIF(空き状況確認テーブル!CN24:CP24,"×")&lt;&gt;0,"×",IF(COUNTIF(空き状況確認テーブル!CN24:CP24,"△")&lt;&gt;0,"△",IF(COUNTIF(空き状況確認テーブル!CN24:CP24,"△")&lt;&gt;0,"△","〇")))</f>
        <v>△</v>
      </c>
      <c r="CO22" s="217"/>
      <c r="CP22" s="218"/>
      <c r="CQ22" s="219" t="str">
        <f ca="1">IF(COUNTIF(空き状況確認テーブル!CQ24:CT24,"×")&lt;&gt;0,"×",IF(COUNTIF(空き状況確認テーブル!CQ24:CT24,"△")&lt;&gt;0,"△",IF(COUNTIF(空き状況確認テーブル!CQ24:CT24,"△")&lt;&gt;0,"△","〇")))</f>
        <v>〇</v>
      </c>
      <c r="CR22" s="219"/>
      <c r="CS22" s="219"/>
      <c r="CT22" s="219"/>
      <c r="CU22" s="219" t="str">
        <f ca="1">IF(COUNTIF(空き状況確認テーブル!CU24:CX24,"×")&lt;&gt;0,"×",IF(COUNTIF(空き状況確認テーブル!CU24:CX24,"△")&lt;&gt;0,"△",IF(COUNTIF(空き状況確認テーブル!CU24:CX24,"△")&lt;&gt;0,"△","〇")))</f>
        <v>〇</v>
      </c>
      <c r="CV22" s="219"/>
      <c r="CW22" s="219"/>
      <c r="CX22" s="219"/>
      <c r="CY22" s="219" t="str">
        <f ca="1">IF(COUNTIF(空き状況確認テーブル!CY24:DB24,"×")&lt;&gt;0,"×",IF(COUNTIF(空き状況確認テーブル!CY24:DB24,"△")&lt;&gt;0,"△",IF(COUNTIF(空き状況確認テーブル!CY24:DB24,"△")&lt;&gt;0,"△","〇")))</f>
        <v>△</v>
      </c>
      <c r="CZ22" s="219"/>
      <c r="DA22" s="219"/>
      <c r="DB22" s="219"/>
      <c r="DC22" s="216" t="str">
        <f ca="1">IF(COUNTIF(空き状況確認テーブル!DC24:DE24,"×")&lt;&gt;0,"×",IF(COUNTIF(空き状況確認テーブル!DC24:DE24,"△")&lt;&gt;0,"△",IF(COUNTIF(空き状況確認テーブル!DC24:DE24,"△")&lt;&gt;0,"△","〇")))</f>
        <v>△</v>
      </c>
      <c r="DD22" s="217"/>
      <c r="DE22" s="220"/>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6" t="str">
        <f ca="1">IF(COUNTIF(空き状況確認テーブル!DL24:DN24,"×")&lt;&gt;0,"×",IF(COUNTIF(空き状況確認テーブル!DL24:DN24,"△")&lt;&gt;0,"△",IF(COUNTIF(空き状況確認テーブル!DL24:DN24,"△")&lt;&gt;0,"△","〇")))</f>
        <v>△</v>
      </c>
      <c r="DM22" s="217"/>
      <c r="DN22" s="218"/>
      <c r="DO22" s="219" t="str">
        <f ca="1">IF(COUNTIF(空き状況確認テーブル!DO24:DR24,"×")&lt;&gt;0,"×",IF(COUNTIF(空き状況確認テーブル!DO24:DR24,"△")&lt;&gt;0,"△",IF(COUNTIF(空き状況確認テーブル!DO24:DR24,"△")&lt;&gt;0,"△","〇")))</f>
        <v>〇</v>
      </c>
      <c r="DP22" s="219"/>
      <c r="DQ22" s="219"/>
      <c r="DR22" s="219"/>
      <c r="DS22" s="219" t="str">
        <f ca="1">IF(COUNTIF(空き状況確認テーブル!DS24:DV24,"×")&lt;&gt;0,"×",IF(COUNTIF(空き状況確認テーブル!DS24:DV24,"△")&lt;&gt;0,"△",IF(COUNTIF(空き状況確認テーブル!DS24:DV24,"△")&lt;&gt;0,"△","〇")))</f>
        <v>〇</v>
      </c>
      <c r="DT22" s="219"/>
      <c r="DU22" s="219"/>
      <c r="DV22" s="219"/>
      <c r="DW22" s="219" t="str">
        <f ca="1">IF(COUNTIF(空き状況確認テーブル!DW24:DZ24,"×")&lt;&gt;0,"×",IF(COUNTIF(空き状況確認テーブル!DW24:DZ24,"△")&lt;&gt;0,"△",IF(COUNTIF(空き状況確認テーブル!DW24:DZ24,"△")&lt;&gt;0,"△","〇")))</f>
        <v>△</v>
      </c>
      <c r="DX22" s="219"/>
      <c r="DY22" s="219"/>
      <c r="DZ22" s="219"/>
      <c r="EA22" s="216" t="str">
        <f ca="1">IF(COUNTIF(空き状況確認テーブル!EA24:EC24,"×")&lt;&gt;0,"×",IF(COUNTIF(空き状況確認テーブル!EA24:EC24,"△")&lt;&gt;0,"△",IF(COUNTIF(空き状況確認テーブル!EA24:EC24,"△")&lt;&gt;0,"△","〇")))</f>
        <v>△</v>
      </c>
      <c r="EB22" s="217"/>
      <c r="EC22" s="220"/>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6" t="str">
        <f ca="1">IF(COUNTIF(空き状況確認テーブル!EJ24:EL24,"×")&lt;&gt;0,"×",IF(COUNTIF(空き状況確認テーブル!EJ24:EL24,"△")&lt;&gt;0,"△",IF(COUNTIF(空き状況確認テーブル!EJ24:EL24,"△")&lt;&gt;0,"△","〇")))</f>
        <v>×</v>
      </c>
      <c r="EK22" s="217"/>
      <c r="EL22" s="218"/>
      <c r="EM22" s="219" t="str">
        <f ca="1">IF(COUNTIF(空き状況確認テーブル!EM24:EP24,"×")&lt;&gt;0,"×",IF(COUNTIF(空き状況確認テーブル!EM24:EP24,"△")&lt;&gt;0,"△",IF(COUNTIF(空き状況確認テーブル!EM24:EP24,"△")&lt;&gt;0,"△","〇")))</f>
        <v>×</v>
      </c>
      <c r="EN22" s="219"/>
      <c r="EO22" s="219"/>
      <c r="EP22" s="219"/>
      <c r="EQ22" s="219" t="str">
        <f ca="1">IF(COUNTIF(空き状況確認テーブル!EQ24:ET24,"×")&lt;&gt;0,"×",IF(COUNTIF(空き状況確認テーブル!EQ24:ET24,"△")&lt;&gt;0,"△",IF(COUNTIF(空き状況確認テーブル!EQ24:ET24,"△")&lt;&gt;0,"△","〇")))</f>
        <v>×</v>
      </c>
      <c r="ER22" s="219"/>
      <c r="ES22" s="219"/>
      <c r="ET22" s="219"/>
      <c r="EU22" s="219" t="str">
        <f ca="1">IF(COUNTIF(空き状況確認テーブル!EU24:EX24,"×")&lt;&gt;0,"×",IF(COUNTIF(空き状況確認テーブル!EU24:EX24,"△")&lt;&gt;0,"△",IF(COUNTIF(空き状況確認テーブル!EU24:EX24,"△")&lt;&gt;0,"△","〇")))</f>
        <v>×</v>
      </c>
      <c r="EV22" s="219"/>
      <c r="EW22" s="219"/>
      <c r="EX22" s="219"/>
      <c r="EY22" s="216" t="str">
        <f ca="1">IF(COUNTIF(空き状況確認テーブル!EY24:FA24,"×")&lt;&gt;0,"×",IF(COUNTIF(空き状況確認テーブル!EY24:FA24,"△")&lt;&gt;0,"△",IF(COUNTIF(空き状況確認テーブル!EY24:FA24,"△")&lt;&gt;0,"△","〇")))</f>
        <v>×</v>
      </c>
      <c r="EZ22" s="217"/>
      <c r="FA22" s="220"/>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6" t="str">
        <f ca="1">IF(COUNTIF(空き状況確認テーブル!FH24:FJ24,"×")&lt;&gt;0,"×",IF(COUNTIF(空き状況確認テーブル!FH24:FJ24,"△")&lt;&gt;0,"△",IF(COUNTIF(空き状況確認テーブル!FH24:FJ24,"△")&lt;&gt;0,"△","〇")))</f>
        <v>×</v>
      </c>
      <c r="FI22" s="217"/>
      <c r="FJ22" s="218"/>
      <c r="FK22" s="219" t="str">
        <f ca="1">IF(COUNTIF(空き状況確認テーブル!FK24:FN24,"×")&lt;&gt;0,"×",IF(COUNTIF(空き状況確認テーブル!FK24:FN24,"△")&lt;&gt;0,"△",IF(COUNTIF(空き状況確認テーブル!FK24:FN24,"△")&lt;&gt;0,"△","〇")))</f>
        <v>×</v>
      </c>
      <c r="FL22" s="219"/>
      <c r="FM22" s="219"/>
      <c r="FN22" s="219"/>
      <c r="FO22" s="219" t="str">
        <f ca="1">IF(COUNTIF(空き状況確認テーブル!FO24:FR24,"×")&lt;&gt;0,"×",IF(COUNTIF(空き状況確認テーブル!FO24:FR24,"△")&lt;&gt;0,"△",IF(COUNTIF(空き状況確認テーブル!FO24:FR24,"△")&lt;&gt;0,"△","〇")))</f>
        <v>×</v>
      </c>
      <c r="FP22" s="219"/>
      <c r="FQ22" s="219"/>
      <c r="FR22" s="219"/>
      <c r="FS22" s="219" t="str">
        <f ca="1">IF(COUNTIF(空き状況確認テーブル!FS24:FV24,"×")&lt;&gt;0,"×",IF(COUNTIF(空き状況確認テーブル!FS24:FV24,"△")&lt;&gt;0,"△",IF(COUNTIF(空き状況確認テーブル!FS24:FV24,"△")&lt;&gt;0,"△","〇")))</f>
        <v>×</v>
      </c>
      <c r="FT22" s="219"/>
      <c r="FU22" s="219"/>
      <c r="FV22" s="219"/>
      <c r="FW22" s="216" t="str">
        <f ca="1">IF(COUNTIF(空き状況確認テーブル!FW24:FY24,"×")&lt;&gt;0,"×",IF(COUNTIF(空き状況確認テーブル!FW24:FY24,"△")&lt;&gt;0,"△",IF(COUNTIF(空き状況確認テーブル!FW24:FY24,"△")&lt;&gt;0,"△","〇")))</f>
        <v>×</v>
      </c>
      <c r="FX22" s="217"/>
      <c r="FY22" s="220"/>
    </row>
    <row r="23" spans="1:181">
      <c r="A23" s="16"/>
      <c r="B23" s="169" t="s">
        <v>355</v>
      </c>
      <c r="C23" s="195" t="s">
        <v>454</v>
      </c>
      <c r="D23" s="11" t="s">
        <v>166</v>
      </c>
      <c r="E23" s="10" t="str">
        <f>INDEX(施設情報!$D$1:$D$1000,MATCH(D23,施設情報!$C$1:$C$1000,0))</f>
        <v>1</v>
      </c>
      <c r="F23" s="11"/>
      <c r="G23" s="8" t="str">
        <f t="shared" si="8"/>
        <v>016-46391</v>
      </c>
      <c r="H23" s="10" t="str">
        <f t="shared" si="9"/>
        <v>016-46392</v>
      </c>
      <c r="I23" s="10" t="str">
        <f t="shared" si="10"/>
        <v>016-46393</v>
      </c>
      <c r="J23" s="10" t="str">
        <f t="shared" si="11"/>
        <v>016-46394</v>
      </c>
      <c r="K23" s="10" t="str">
        <f t="shared" si="12"/>
        <v>016-46395</v>
      </c>
      <c r="L23" s="10" t="str">
        <f t="shared" si="13"/>
        <v>016-46396</v>
      </c>
      <c r="M23" s="10" t="str">
        <f t="shared" si="14"/>
        <v>016-46397</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6" t="str">
        <f ca="1">IF(COUNTIF(空き状況確認テーブル!T25:V25,"×")&lt;&gt;0,"×",IF(COUNTIF(空き状況確認テーブル!T25:V25,"△")&lt;&gt;0,"△",IF(COUNTIF(空き状況確認テーブル!T25:V25,"△")&lt;&gt;0,"△","〇")))</f>
        <v>△</v>
      </c>
      <c r="U23" s="217"/>
      <c r="V23" s="218"/>
      <c r="W23" s="219" t="str">
        <f ca="1">IF(COUNTIF(空き状況確認テーブル!W25:Z25,"×")&lt;&gt;0,"×",IF(COUNTIF(空き状況確認テーブル!W25:Z25,"△")&lt;&gt;0,"△",IF(COUNTIF(空き状況確認テーブル!W25:Z25,"△")&lt;&gt;0,"△","〇")))</f>
        <v>〇</v>
      </c>
      <c r="X23" s="219"/>
      <c r="Y23" s="219"/>
      <c r="Z23" s="219"/>
      <c r="AA23" s="219" t="str">
        <f ca="1">IF(COUNTIF(空き状況確認テーブル!AA25:AD25,"×")&lt;&gt;0,"×",IF(COUNTIF(空き状況確認テーブル!AA25:AD25,"△")&lt;&gt;0,"△",IF(COUNTIF(空き状況確認テーブル!AA25:AD25,"△")&lt;&gt;0,"△","〇")))</f>
        <v>〇</v>
      </c>
      <c r="AB23" s="219"/>
      <c r="AC23" s="219"/>
      <c r="AD23" s="219"/>
      <c r="AE23" s="219" t="str">
        <f ca="1">IF(COUNTIF(空き状況確認テーブル!AE25:AH25,"×")&lt;&gt;0,"×",IF(COUNTIF(空き状況確認テーブル!AE25:AH25,"△")&lt;&gt;0,"△",IF(COUNTIF(空き状況確認テーブル!AE25:AH25,"△")&lt;&gt;0,"△","〇")))</f>
        <v>△</v>
      </c>
      <c r="AF23" s="219"/>
      <c r="AG23" s="219"/>
      <c r="AH23" s="219"/>
      <c r="AI23" s="216" t="str">
        <f ca="1">IF(COUNTIF(空き状況確認テーブル!AI25:AK25,"×")&lt;&gt;0,"×",IF(COUNTIF(空き状況確認テーブル!AI25:AK25,"△")&lt;&gt;0,"△",IF(COUNTIF(空き状況確認テーブル!AI25:AK25,"△")&lt;&gt;0,"△","〇")))</f>
        <v>△</v>
      </c>
      <c r="AJ23" s="217"/>
      <c r="AK23" s="220"/>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6" t="str">
        <f ca="1">IF(COUNTIF(空き状況確認テーブル!AR25:AT25,"×")&lt;&gt;0,"×",IF(COUNTIF(空き状況確認テーブル!AR25:AT25,"△")&lt;&gt;0,"△",IF(COUNTIF(空き状況確認テーブル!AR25:AT25,"△")&lt;&gt;0,"△","〇")))</f>
        <v>△</v>
      </c>
      <c r="AS23" s="217"/>
      <c r="AT23" s="218"/>
      <c r="AU23" s="219" t="str">
        <f ca="1">IF(COUNTIF(空き状況確認テーブル!AU25:AX25,"×")&lt;&gt;0,"×",IF(COUNTIF(空き状況確認テーブル!AU25:AX25,"△")&lt;&gt;0,"△",IF(COUNTIF(空き状況確認テーブル!AU25:AX25,"△")&lt;&gt;0,"△","〇")))</f>
        <v>〇</v>
      </c>
      <c r="AV23" s="219"/>
      <c r="AW23" s="219"/>
      <c r="AX23" s="219"/>
      <c r="AY23" s="219" t="str">
        <f ca="1">IF(COUNTIF(空き状況確認テーブル!AY25:BB25,"×")&lt;&gt;0,"×",IF(COUNTIF(空き状況確認テーブル!AY25:BB25,"△")&lt;&gt;0,"△",IF(COUNTIF(空き状況確認テーブル!AY25:BB25,"△")&lt;&gt;0,"△","〇")))</f>
        <v>〇</v>
      </c>
      <c r="AZ23" s="219"/>
      <c r="BA23" s="219"/>
      <c r="BB23" s="219"/>
      <c r="BC23" s="219" t="str">
        <f ca="1">IF(COUNTIF(空き状況確認テーブル!BC25:BF25,"×")&lt;&gt;0,"×",IF(COUNTIF(空き状況確認テーブル!BC25:BF25,"△")&lt;&gt;0,"△",IF(COUNTIF(空き状況確認テーブル!BC25:BF25,"△")&lt;&gt;0,"△","〇")))</f>
        <v>△</v>
      </c>
      <c r="BD23" s="219"/>
      <c r="BE23" s="219"/>
      <c r="BF23" s="219"/>
      <c r="BG23" s="216" t="str">
        <f ca="1">IF(COUNTIF(空き状況確認テーブル!BG25:BI25,"×")&lt;&gt;0,"×",IF(COUNTIF(空き状況確認テーブル!BG25:BI25,"△")&lt;&gt;0,"△",IF(COUNTIF(空き状況確認テーブル!BG25:BI25,"△")&lt;&gt;0,"△","〇")))</f>
        <v>△</v>
      </c>
      <c r="BH23" s="217"/>
      <c r="BI23" s="220"/>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6" t="str">
        <f ca="1">IF(COUNTIF(空き状況確認テーブル!BP25:BR25,"×")&lt;&gt;0,"×",IF(COUNTIF(空き状況確認テーブル!BP25:BR25,"△")&lt;&gt;0,"△",IF(COUNTIF(空き状況確認テーブル!BP25:BR25,"△")&lt;&gt;0,"△","〇")))</f>
        <v>△</v>
      </c>
      <c r="BQ23" s="217"/>
      <c r="BR23" s="218"/>
      <c r="BS23" s="219" t="str">
        <f ca="1">IF(COUNTIF(空き状況確認テーブル!BS25:BV25,"×")&lt;&gt;0,"×",IF(COUNTIF(空き状況確認テーブル!BS25:BV25,"△")&lt;&gt;0,"△",IF(COUNTIF(空き状況確認テーブル!BS25:BV25,"△")&lt;&gt;0,"△","〇")))</f>
        <v>〇</v>
      </c>
      <c r="BT23" s="219"/>
      <c r="BU23" s="219"/>
      <c r="BV23" s="219"/>
      <c r="BW23" s="219" t="str">
        <f ca="1">IF(COUNTIF(空き状況確認テーブル!BW25:BZ25,"×")&lt;&gt;0,"×",IF(COUNTIF(空き状況確認テーブル!BW25:BZ25,"△")&lt;&gt;0,"△",IF(COUNTIF(空き状況確認テーブル!BW25:BZ25,"△")&lt;&gt;0,"△","〇")))</f>
        <v>〇</v>
      </c>
      <c r="BX23" s="219"/>
      <c r="BY23" s="219"/>
      <c r="BZ23" s="219"/>
      <c r="CA23" s="219" t="str">
        <f ca="1">IF(COUNTIF(空き状況確認テーブル!CA25:CD25,"×")&lt;&gt;0,"×",IF(COUNTIF(空き状況確認テーブル!CA25:CD25,"△")&lt;&gt;0,"△",IF(COUNTIF(空き状況確認テーブル!CA25:CD25,"△")&lt;&gt;0,"△","〇")))</f>
        <v>△</v>
      </c>
      <c r="CB23" s="219"/>
      <c r="CC23" s="219"/>
      <c r="CD23" s="219"/>
      <c r="CE23" s="216" t="str">
        <f ca="1">IF(COUNTIF(空き状況確認テーブル!CE25:CG25,"×")&lt;&gt;0,"×",IF(COUNTIF(空き状況確認テーブル!CE25:CG25,"△")&lt;&gt;0,"△",IF(COUNTIF(空き状況確認テーブル!CE25:CG25,"△")&lt;&gt;0,"△","〇")))</f>
        <v>△</v>
      </c>
      <c r="CF23" s="217"/>
      <c r="CG23" s="220"/>
      <c r="CH23" s="187"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6" t="str">
        <f ca="1">IF(COUNTIF(空き状況確認テーブル!CN25:CP25,"×")&lt;&gt;0,"×",IF(COUNTIF(空き状況確認テーブル!CN25:CP25,"△")&lt;&gt;0,"△",IF(COUNTIF(空き状況確認テーブル!CN25:CP25,"△")&lt;&gt;0,"△","〇")))</f>
        <v>△</v>
      </c>
      <c r="CO23" s="217"/>
      <c r="CP23" s="218"/>
      <c r="CQ23" s="219" t="str">
        <f ca="1">IF(COUNTIF(空き状況確認テーブル!CQ25:CT25,"×")&lt;&gt;0,"×",IF(COUNTIF(空き状況確認テーブル!CQ25:CT25,"△")&lt;&gt;0,"△",IF(COUNTIF(空き状況確認テーブル!CQ25:CT25,"△")&lt;&gt;0,"△","〇")))</f>
        <v>〇</v>
      </c>
      <c r="CR23" s="219"/>
      <c r="CS23" s="219"/>
      <c r="CT23" s="219"/>
      <c r="CU23" s="219" t="str">
        <f ca="1">IF(COUNTIF(空き状況確認テーブル!CU25:CX25,"×")&lt;&gt;0,"×",IF(COUNTIF(空き状況確認テーブル!CU25:CX25,"△")&lt;&gt;0,"△",IF(COUNTIF(空き状況確認テーブル!CU25:CX25,"△")&lt;&gt;0,"△","〇")))</f>
        <v>〇</v>
      </c>
      <c r="CV23" s="219"/>
      <c r="CW23" s="219"/>
      <c r="CX23" s="219"/>
      <c r="CY23" s="219" t="str">
        <f ca="1">IF(COUNTIF(空き状況確認テーブル!CY25:DB25,"×")&lt;&gt;0,"×",IF(COUNTIF(空き状況確認テーブル!CY25:DB25,"△")&lt;&gt;0,"△",IF(COUNTIF(空き状況確認テーブル!CY25:DB25,"△")&lt;&gt;0,"△","〇")))</f>
        <v>△</v>
      </c>
      <c r="CZ23" s="219"/>
      <c r="DA23" s="219"/>
      <c r="DB23" s="219"/>
      <c r="DC23" s="216" t="str">
        <f ca="1">IF(COUNTIF(空き状況確認テーブル!DC25:DE25,"×")&lt;&gt;0,"×",IF(COUNTIF(空き状況確認テーブル!DC25:DE25,"△")&lt;&gt;0,"△",IF(COUNTIF(空き状況確認テーブル!DC25:DE25,"△")&lt;&gt;0,"△","〇")))</f>
        <v>△</v>
      </c>
      <c r="DD23" s="217"/>
      <c r="DE23" s="220"/>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6" t="str">
        <f ca="1">IF(COUNTIF(空き状況確認テーブル!DL25:DN25,"×")&lt;&gt;0,"×",IF(COUNTIF(空き状況確認テーブル!DL25:DN25,"△")&lt;&gt;0,"△",IF(COUNTIF(空き状況確認テーブル!DL25:DN25,"△")&lt;&gt;0,"△","〇")))</f>
        <v>△</v>
      </c>
      <c r="DM23" s="217"/>
      <c r="DN23" s="218"/>
      <c r="DO23" s="219" t="str">
        <f ca="1">IF(COUNTIF(空き状況確認テーブル!DO25:DR25,"×")&lt;&gt;0,"×",IF(COUNTIF(空き状況確認テーブル!DO25:DR25,"△")&lt;&gt;0,"△",IF(COUNTIF(空き状況確認テーブル!DO25:DR25,"△")&lt;&gt;0,"△","〇")))</f>
        <v>〇</v>
      </c>
      <c r="DP23" s="219"/>
      <c r="DQ23" s="219"/>
      <c r="DR23" s="219"/>
      <c r="DS23" s="219" t="str">
        <f ca="1">IF(COUNTIF(空き状況確認テーブル!DS25:DV25,"×")&lt;&gt;0,"×",IF(COUNTIF(空き状況確認テーブル!DS25:DV25,"△")&lt;&gt;0,"△",IF(COUNTIF(空き状況確認テーブル!DS25:DV25,"△")&lt;&gt;0,"△","〇")))</f>
        <v>〇</v>
      </c>
      <c r="DT23" s="219"/>
      <c r="DU23" s="219"/>
      <c r="DV23" s="219"/>
      <c r="DW23" s="219" t="str">
        <f ca="1">IF(COUNTIF(空き状況確認テーブル!DW25:DZ25,"×")&lt;&gt;0,"×",IF(COUNTIF(空き状況確認テーブル!DW25:DZ25,"△")&lt;&gt;0,"△",IF(COUNTIF(空き状況確認テーブル!DW25:DZ25,"△")&lt;&gt;0,"△","〇")))</f>
        <v>△</v>
      </c>
      <c r="DX23" s="219"/>
      <c r="DY23" s="219"/>
      <c r="DZ23" s="219"/>
      <c r="EA23" s="216" t="str">
        <f ca="1">IF(COUNTIF(空き状況確認テーブル!EA25:EC25,"×")&lt;&gt;0,"×",IF(COUNTIF(空き状況確認テーブル!EA25:EC25,"△")&lt;&gt;0,"△",IF(COUNTIF(空き状況確認テーブル!EA25:EC25,"△")&lt;&gt;0,"△","〇")))</f>
        <v>△</v>
      </c>
      <c r="EB23" s="217"/>
      <c r="EC23" s="220"/>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6" t="str">
        <f ca="1">IF(COUNTIF(空き状況確認テーブル!EJ25:EL25,"×")&lt;&gt;0,"×",IF(COUNTIF(空き状況確認テーブル!EJ25:EL25,"△")&lt;&gt;0,"△",IF(COUNTIF(空き状況確認テーブル!EJ25:EL25,"△")&lt;&gt;0,"△","〇")))</f>
        <v>×</v>
      </c>
      <c r="EK23" s="217"/>
      <c r="EL23" s="218"/>
      <c r="EM23" s="219" t="str">
        <f ca="1">IF(COUNTIF(空き状況確認テーブル!EM25:EP25,"×")&lt;&gt;0,"×",IF(COUNTIF(空き状況確認テーブル!EM25:EP25,"△")&lt;&gt;0,"△",IF(COUNTIF(空き状況確認テーブル!EM25:EP25,"△")&lt;&gt;0,"△","〇")))</f>
        <v>×</v>
      </c>
      <c r="EN23" s="219"/>
      <c r="EO23" s="219"/>
      <c r="EP23" s="219"/>
      <c r="EQ23" s="219" t="str">
        <f ca="1">IF(COUNTIF(空き状況確認テーブル!EQ25:ET25,"×")&lt;&gt;0,"×",IF(COUNTIF(空き状況確認テーブル!EQ25:ET25,"△")&lt;&gt;0,"△",IF(COUNTIF(空き状況確認テーブル!EQ25:ET25,"△")&lt;&gt;0,"△","〇")))</f>
        <v>×</v>
      </c>
      <c r="ER23" s="219"/>
      <c r="ES23" s="219"/>
      <c r="ET23" s="219"/>
      <c r="EU23" s="219" t="str">
        <f ca="1">IF(COUNTIF(空き状況確認テーブル!EU25:EX25,"×")&lt;&gt;0,"×",IF(COUNTIF(空き状況確認テーブル!EU25:EX25,"△")&lt;&gt;0,"△",IF(COUNTIF(空き状況確認テーブル!EU25:EX25,"△")&lt;&gt;0,"△","〇")))</f>
        <v>×</v>
      </c>
      <c r="EV23" s="219"/>
      <c r="EW23" s="219"/>
      <c r="EX23" s="219"/>
      <c r="EY23" s="216" t="str">
        <f ca="1">IF(COUNTIF(空き状況確認テーブル!EY25:FA25,"×")&lt;&gt;0,"×",IF(COUNTIF(空き状況確認テーブル!EY25:FA25,"△")&lt;&gt;0,"△",IF(COUNTIF(空き状況確認テーブル!EY25:FA25,"△")&lt;&gt;0,"△","〇")))</f>
        <v>×</v>
      </c>
      <c r="EZ23" s="217"/>
      <c r="FA23" s="220"/>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6" t="str">
        <f ca="1">IF(COUNTIF(空き状況確認テーブル!FH25:FJ25,"×")&lt;&gt;0,"×",IF(COUNTIF(空き状況確認テーブル!FH25:FJ25,"△")&lt;&gt;0,"△",IF(COUNTIF(空き状況確認テーブル!FH25:FJ25,"△")&lt;&gt;0,"△","〇")))</f>
        <v>×</v>
      </c>
      <c r="FI23" s="217"/>
      <c r="FJ23" s="218"/>
      <c r="FK23" s="219" t="str">
        <f ca="1">IF(COUNTIF(空き状況確認テーブル!FK25:FN25,"×")&lt;&gt;0,"×",IF(COUNTIF(空き状況確認テーブル!FK25:FN25,"△")&lt;&gt;0,"△",IF(COUNTIF(空き状況確認テーブル!FK25:FN25,"△")&lt;&gt;0,"△","〇")))</f>
        <v>×</v>
      </c>
      <c r="FL23" s="219"/>
      <c r="FM23" s="219"/>
      <c r="FN23" s="219"/>
      <c r="FO23" s="219" t="str">
        <f ca="1">IF(COUNTIF(空き状況確認テーブル!FO25:FR25,"×")&lt;&gt;0,"×",IF(COUNTIF(空き状況確認テーブル!FO25:FR25,"△")&lt;&gt;0,"△",IF(COUNTIF(空き状況確認テーブル!FO25:FR25,"△")&lt;&gt;0,"△","〇")))</f>
        <v>×</v>
      </c>
      <c r="FP23" s="219"/>
      <c r="FQ23" s="219"/>
      <c r="FR23" s="219"/>
      <c r="FS23" s="219" t="str">
        <f ca="1">IF(COUNTIF(空き状況確認テーブル!FS25:FV25,"×")&lt;&gt;0,"×",IF(COUNTIF(空き状況確認テーブル!FS25:FV25,"△")&lt;&gt;0,"△",IF(COUNTIF(空き状況確認テーブル!FS25:FV25,"△")&lt;&gt;0,"△","〇")))</f>
        <v>×</v>
      </c>
      <c r="FT23" s="219"/>
      <c r="FU23" s="219"/>
      <c r="FV23" s="219"/>
      <c r="FW23" s="216" t="str">
        <f ca="1">IF(COUNTIF(空き状況確認テーブル!FW25:FY25,"×")&lt;&gt;0,"×",IF(COUNTIF(空き状況確認テーブル!FW25:FY25,"△")&lt;&gt;0,"△",IF(COUNTIF(空き状況確認テーブル!FW25:FY25,"△")&lt;&gt;0,"△","〇")))</f>
        <v>×</v>
      </c>
      <c r="FX23" s="217"/>
      <c r="FY23" s="220"/>
    </row>
    <row r="24" spans="1:181">
      <c r="A24" s="16"/>
      <c r="B24" s="168" t="s">
        <v>354</v>
      </c>
      <c r="C24" s="195" t="s">
        <v>455</v>
      </c>
      <c r="D24" s="11" t="s">
        <v>167</v>
      </c>
      <c r="E24" s="10" t="str">
        <f>INDEX(施設情報!$D$1:$D$1000,MATCH(D24,施設情報!$C$1:$C$1000,0))</f>
        <v>1</v>
      </c>
      <c r="F24" s="11"/>
      <c r="G24" s="8" t="str">
        <f t="shared" si="8"/>
        <v>017-46391</v>
      </c>
      <c r="H24" s="10" t="str">
        <f t="shared" si="9"/>
        <v>017-46392</v>
      </c>
      <c r="I24" s="10" t="str">
        <f t="shared" si="10"/>
        <v>017-46393</v>
      </c>
      <c r="J24" s="10" t="str">
        <f t="shared" si="11"/>
        <v>017-46394</v>
      </c>
      <c r="K24" s="10" t="str">
        <f t="shared" si="12"/>
        <v>017-46395</v>
      </c>
      <c r="L24" s="10" t="str">
        <f t="shared" si="13"/>
        <v>017-46396</v>
      </c>
      <c r="M24" s="10" t="str">
        <f t="shared" si="14"/>
        <v>017-46397</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6" t="str">
        <f ca="1">IF(COUNTIF(空き状況確認テーブル!T26:V26,"×")&lt;&gt;0,"×",IF(COUNTIF(空き状況確認テーブル!T26:V26,"△")&lt;&gt;0,"△",IF(COUNTIF(空き状況確認テーブル!T26:V26,"△")&lt;&gt;0,"△","〇")))</f>
        <v>△</v>
      </c>
      <c r="U24" s="217"/>
      <c r="V24" s="218"/>
      <c r="W24" s="219" t="str">
        <f ca="1">IF(COUNTIF(空き状況確認テーブル!W26:Z26,"×")&lt;&gt;0,"×",IF(COUNTIF(空き状況確認テーブル!W26:Z26,"△")&lt;&gt;0,"△",IF(COUNTIF(空き状況確認テーブル!W26:Z26,"△")&lt;&gt;0,"△","〇")))</f>
        <v>〇</v>
      </c>
      <c r="X24" s="219"/>
      <c r="Y24" s="219"/>
      <c r="Z24" s="219"/>
      <c r="AA24" s="219" t="str">
        <f ca="1">IF(COUNTIF(空き状況確認テーブル!AA26:AD26,"×")&lt;&gt;0,"×",IF(COUNTIF(空き状況確認テーブル!AA26:AD26,"△")&lt;&gt;0,"△",IF(COUNTIF(空き状況確認テーブル!AA26:AD26,"△")&lt;&gt;0,"△","〇")))</f>
        <v>〇</v>
      </c>
      <c r="AB24" s="219"/>
      <c r="AC24" s="219"/>
      <c r="AD24" s="219"/>
      <c r="AE24" s="219" t="str">
        <f ca="1">IF(COUNTIF(空き状況確認テーブル!AE26:AH26,"×")&lt;&gt;0,"×",IF(COUNTIF(空き状況確認テーブル!AE26:AH26,"△")&lt;&gt;0,"△",IF(COUNTIF(空き状況確認テーブル!AE26:AH26,"△")&lt;&gt;0,"△","〇")))</f>
        <v>△</v>
      </c>
      <c r="AF24" s="219"/>
      <c r="AG24" s="219"/>
      <c r="AH24" s="219"/>
      <c r="AI24" s="216" t="str">
        <f ca="1">IF(COUNTIF(空き状況確認テーブル!AI26:AK26,"×")&lt;&gt;0,"×",IF(COUNTIF(空き状況確認テーブル!AI26:AK26,"△")&lt;&gt;0,"△",IF(COUNTIF(空き状況確認テーブル!AI26:AK26,"△")&lt;&gt;0,"△","〇")))</f>
        <v>△</v>
      </c>
      <c r="AJ24" s="217"/>
      <c r="AK24" s="220"/>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6" t="str">
        <f ca="1">IF(COUNTIF(空き状況確認テーブル!AR26:AT26,"×")&lt;&gt;0,"×",IF(COUNTIF(空き状況確認テーブル!AR26:AT26,"△")&lt;&gt;0,"△",IF(COUNTIF(空き状況確認テーブル!AR26:AT26,"△")&lt;&gt;0,"△","〇")))</f>
        <v>△</v>
      </c>
      <c r="AS24" s="217"/>
      <c r="AT24" s="218"/>
      <c r="AU24" s="219" t="str">
        <f ca="1">IF(COUNTIF(空き状況確認テーブル!AU26:AX26,"×")&lt;&gt;0,"×",IF(COUNTIF(空き状況確認テーブル!AU26:AX26,"△")&lt;&gt;0,"△",IF(COUNTIF(空き状況確認テーブル!AU26:AX26,"△")&lt;&gt;0,"△","〇")))</f>
        <v>〇</v>
      </c>
      <c r="AV24" s="219"/>
      <c r="AW24" s="219"/>
      <c r="AX24" s="219"/>
      <c r="AY24" s="219" t="str">
        <f ca="1">IF(COUNTIF(空き状況確認テーブル!AY26:BB26,"×")&lt;&gt;0,"×",IF(COUNTIF(空き状況確認テーブル!AY26:BB26,"△")&lt;&gt;0,"△",IF(COUNTIF(空き状況確認テーブル!AY26:BB26,"△")&lt;&gt;0,"△","〇")))</f>
        <v>〇</v>
      </c>
      <c r="AZ24" s="219"/>
      <c r="BA24" s="219"/>
      <c r="BB24" s="219"/>
      <c r="BC24" s="219" t="str">
        <f ca="1">IF(COUNTIF(空き状況確認テーブル!BC26:BF26,"×")&lt;&gt;0,"×",IF(COUNTIF(空き状況確認テーブル!BC26:BF26,"△")&lt;&gt;0,"△",IF(COUNTIF(空き状況確認テーブル!BC26:BF26,"△")&lt;&gt;0,"△","〇")))</f>
        <v>△</v>
      </c>
      <c r="BD24" s="219"/>
      <c r="BE24" s="219"/>
      <c r="BF24" s="219"/>
      <c r="BG24" s="216" t="str">
        <f ca="1">IF(COUNTIF(空き状況確認テーブル!BG26:BI26,"×")&lt;&gt;0,"×",IF(COUNTIF(空き状況確認テーブル!BG26:BI26,"△")&lt;&gt;0,"△",IF(COUNTIF(空き状況確認テーブル!BG26:BI26,"△")&lt;&gt;0,"△","〇")))</f>
        <v>△</v>
      </c>
      <c r="BH24" s="217"/>
      <c r="BI24" s="220"/>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6" t="str">
        <f ca="1">IF(COUNTIF(空き状況確認テーブル!BP26:BR26,"×")&lt;&gt;0,"×",IF(COUNTIF(空き状況確認テーブル!BP26:BR26,"△")&lt;&gt;0,"△",IF(COUNTIF(空き状況確認テーブル!BP26:BR26,"△")&lt;&gt;0,"△","〇")))</f>
        <v>△</v>
      </c>
      <c r="BQ24" s="217"/>
      <c r="BR24" s="218"/>
      <c r="BS24" s="219" t="str">
        <f ca="1">IF(COUNTIF(空き状況確認テーブル!BS26:BV26,"×")&lt;&gt;0,"×",IF(COUNTIF(空き状況確認テーブル!BS26:BV26,"△")&lt;&gt;0,"△",IF(COUNTIF(空き状況確認テーブル!BS26:BV26,"△")&lt;&gt;0,"△","〇")))</f>
        <v>〇</v>
      </c>
      <c r="BT24" s="219"/>
      <c r="BU24" s="219"/>
      <c r="BV24" s="219"/>
      <c r="BW24" s="219" t="str">
        <f ca="1">IF(COUNTIF(空き状況確認テーブル!BW26:BZ26,"×")&lt;&gt;0,"×",IF(COUNTIF(空き状況確認テーブル!BW26:BZ26,"△")&lt;&gt;0,"△",IF(COUNTIF(空き状況確認テーブル!BW26:BZ26,"△")&lt;&gt;0,"△","〇")))</f>
        <v>〇</v>
      </c>
      <c r="BX24" s="219"/>
      <c r="BY24" s="219"/>
      <c r="BZ24" s="219"/>
      <c r="CA24" s="219" t="str">
        <f ca="1">IF(COUNTIF(空き状況確認テーブル!CA26:CD26,"×")&lt;&gt;0,"×",IF(COUNTIF(空き状況確認テーブル!CA26:CD26,"△")&lt;&gt;0,"△",IF(COUNTIF(空き状況確認テーブル!CA26:CD26,"△")&lt;&gt;0,"△","〇")))</f>
        <v>△</v>
      </c>
      <c r="CB24" s="219"/>
      <c r="CC24" s="219"/>
      <c r="CD24" s="219"/>
      <c r="CE24" s="216" t="str">
        <f ca="1">IF(COUNTIF(空き状況確認テーブル!CE26:CG26,"×")&lt;&gt;0,"×",IF(COUNTIF(空き状況確認テーブル!CE26:CG26,"△")&lt;&gt;0,"△",IF(COUNTIF(空き状況確認テーブル!CE26:CG26,"△")&lt;&gt;0,"△","〇")))</f>
        <v>△</v>
      </c>
      <c r="CF24" s="217"/>
      <c r="CG24" s="220"/>
      <c r="CH24" s="187"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6" t="str">
        <f ca="1">IF(COUNTIF(空き状況確認テーブル!CN26:CP26,"×")&lt;&gt;0,"×",IF(COUNTIF(空き状況確認テーブル!CN26:CP26,"△")&lt;&gt;0,"△",IF(COUNTIF(空き状況確認テーブル!CN26:CP26,"△")&lt;&gt;0,"△","〇")))</f>
        <v>△</v>
      </c>
      <c r="CO24" s="217"/>
      <c r="CP24" s="218"/>
      <c r="CQ24" s="219" t="str">
        <f ca="1">IF(COUNTIF(空き状況確認テーブル!CQ26:CT26,"×")&lt;&gt;0,"×",IF(COUNTIF(空き状況確認テーブル!CQ26:CT26,"△")&lt;&gt;0,"△",IF(COUNTIF(空き状況確認テーブル!CQ26:CT26,"△")&lt;&gt;0,"△","〇")))</f>
        <v>〇</v>
      </c>
      <c r="CR24" s="219"/>
      <c r="CS24" s="219"/>
      <c r="CT24" s="219"/>
      <c r="CU24" s="219" t="str">
        <f ca="1">IF(COUNTIF(空き状況確認テーブル!CU26:CX26,"×")&lt;&gt;0,"×",IF(COUNTIF(空き状況確認テーブル!CU26:CX26,"△")&lt;&gt;0,"△",IF(COUNTIF(空き状況確認テーブル!CU26:CX26,"△")&lt;&gt;0,"△","〇")))</f>
        <v>〇</v>
      </c>
      <c r="CV24" s="219"/>
      <c r="CW24" s="219"/>
      <c r="CX24" s="219"/>
      <c r="CY24" s="219" t="str">
        <f ca="1">IF(COUNTIF(空き状況確認テーブル!CY26:DB26,"×")&lt;&gt;0,"×",IF(COUNTIF(空き状況確認テーブル!CY26:DB26,"△")&lt;&gt;0,"△",IF(COUNTIF(空き状況確認テーブル!CY26:DB26,"△")&lt;&gt;0,"△","〇")))</f>
        <v>△</v>
      </c>
      <c r="CZ24" s="219"/>
      <c r="DA24" s="219"/>
      <c r="DB24" s="219"/>
      <c r="DC24" s="216" t="str">
        <f ca="1">IF(COUNTIF(空き状況確認テーブル!DC26:DE26,"×")&lt;&gt;0,"×",IF(COUNTIF(空き状況確認テーブル!DC26:DE26,"△")&lt;&gt;0,"△",IF(COUNTIF(空き状況確認テーブル!DC26:DE26,"△")&lt;&gt;0,"△","〇")))</f>
        <v>△</v>
      </c>
      <c r="DD24" s="217"/>
      <c r="DE24" s="220"/>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6" t="str">
        <f ca="1">IF(COUNTIF(空き状況確認テーブル!DL26:DN26,"×")&lt;&gt;0,"×",IF(COUNTIF(空き状況確認テーブル!DL26:DN26,"△")&lt;&gt;0,"△",IF(COUNTIF(空き状況確認テーブル!DL26:DN26,"△")&lt;&gt;0,"△","〇")))</f>
        <v>△</v>
      </c>
      <c r="DM24" s="217"/>
      <c r="DN24" s="218"/>
      <c r="DO24" s="219" t="str">
        <f ca="1">IF(COUNTIF(空き状況確認テーブル!DO26:DR26,"×")&lt;&gt;0,"×",IF(COUNTIF(空き状況確認テーブル!DO26:DR26,"△")&lt;&gt;0,"△",IF(COUNTIF(空き状況確認テーブル!DO26:DR26,"△")&lt;&gt;0,"△","〇")))</f>
        <v>〇</v>
      </c>
      <c r="DP24" s="219"/>
      <c r="DQ24" s="219"/>
      <c r="DR24" s="219"/>
      <c r="DS24" s="219" t="str">
        <f ca="1">IF(COUNTIF(空き状況確認テーブル!DS26:DV26,"×")&lt;&gt;0,"×",IF(COUNTIF(空き状況確認テーブル!DS26:DV26,"△")&lt;&gt;0,"△",IF(COUNTIF(空き状況確認テーブル!DS26:DV26,"△")&lt;&gt;0,"△","〇")))</f>
        <v>〇</v>
      </c>
      <c r="DT24" s="219"/>
      <c r="DU24" s="219"/>
      <c r="DV24" s="219"/>
      <c r="DW24" s="219" t="str">
        <f ca="1">IF(COUNTIF(空き状況確認テーブル!DW26:DZ26,"×")&lt;&gt;0,"×",IF(COUNTIF(空き状況確認テーブル!DW26:DZ26,"△")&lt;&gt;0,"△",IF(COUNTIF(空き状況確認テーブル!DW26:DZ26,"△")&lt;&gt;0,"△","〇")))</f>
        <v>△</v>
      </c>
      <c r="DX24" s="219"/>
      <c r="DY24" s="219"/>
      <c r="DZ24" s="219"/>
      <c r="EA24" s="216" t="str">
        <f ca="1">IF(COUNTIF(空き状況確認テーブル!EA26:EC26,"×")&lt;&gt;0,"×",IF(COUNTIF(空き状況確認テーブル!EA26:EC26,"△")&lt;&gt;0,"△",IF(COUNTIF(空き状況確認テーブル!EA26:EC26,"△")&lt;&gt;0,"△","〇")))</f>
        <v>△</v>
      </c>
      <c r="EB24" s="217"/>
      <c r="EC24" s="220"/>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6" t="str">
        <f ca="1">IF(COUNTIF(空き状況確認テーブル!EJ26:EL26,"×")&lt;&gt;0,"×",IF(COUNTIF(空き状況確認テーブル!EJ26:EL26,"△")&lt;&gt;0,"△",IF(COUNTIF(空き状況確認テーブル!EJ26:EL26,"△")&lt;&gt;0,"△","〇")))</f>
        <v>×</v>
      </c>
      <c r="EK24" s="217"/>
      <c r="EL24" s="218"/>
      <c r="EM24" s="219" t="str">
        <f ca="1">IF(COUNTIF(空き状況確認テーブル!EM26:EP26,"×")&lt;&gt;0,"×",IF(COUNTIF(空き状況確認テーブル!EM26:EP26,"△")&lt;&gt;0,"△",IF(COUNTIF(空き状況確認テーブル!EM26:EP26,"△")&lt;&gt;0,"△","〇")))</f>
        <v>×</v>
      </c>
      <c r="EN24" s="219"/>
      <c r="EO24" s="219"/>
      <c r="EP24" s="219"/>
      <c r="EQ24" s="219" t="str">
        <f ca="1">IF(COUNTIF(空き状況確認テーブル!EQ26:ET26,"×")&lt;&gt;0,"×",IF(COUNTIF(空き状況確認テーブル!EQ26:ET26,"△")&lt;&gt;0,"△",IF(COUNTIF(空き状況確認テーブル!EQ26:ET26,"△")&lt;&gt;0,"△","〇")))</f>
        <v>×</v>
      </c>
      <c r="ER24" s="219"/>
      <c r="ES24" s="219"/>
      <c r="ET24" s="219"/>
      <c r="EU24" s="219" t="str">
        <f ca="1">IF(COUNTIF(空き状況確認テーブル!EU26:EX26,"×")&lt;&gt;0,"×",IF(COUNTIF(空き状況確認テーブル!EU26:EX26,"△")&lt;&gt;0,"△",IF(COUNTIF(空き状況確認テーブル!EU26:EX26,"△")&lt;&gt;0,"△","〇")))</f>
        <v>×</v>
      </c>
      <c r="EV24" s="219"/>
      <c r="EW24" s="219"/>
      <c r="EX24" s="219"/>
      <c r="EY24" s="216" t="str">
        <f ca="1">IF(COUNTIF(空き状況確認テーブル!EY26:FA26,"×")&lt;&gt;0,"×",IF(COUNTIF(空き状況確認テーブル!EY26:FA26,"△")&lt;&gt;0,"△",IF(COUNTIF(空き状況確認テーブル!EY26:FA26,"△")&lt;&gt;0,"△","〇")))</f>
        <v>×</v>
      </c>
      <c r="EZ24" s="217"/>
      <c r="FA24" s="220"/>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6" t="str">
        <f ca="1">IF(COUNTIF(空き状況確認テーブル!FH26:FJ26,"×")&lt;&gt;0,"×",IF(COUNTIF(空き状況確認テーブル!FH26:FJ26,"△")&lt;&gt;0,"△",IF(COUNTIF(空き状況確認テーブル!FH26:FJ26,"△")&lt;&gt;0,"△","〇")))</f>
        <v>×</v>
      </c>
      <c r="FI24" s="217"/>
      <c r="FJ24" s="218"/>
      <c r="FK24" s="219" t="str">
        <f ca="1">IF(COUNTIF(空き状況確認テーブル!FK26:FN26,"×")&lt;&gt;0,"×",IF(COUNTIF(空き状況確認テーブル!FK26:FN26,"△")&lt;&gt;0,"△",IF(COUNTIF(空き状況確認テーブル!FK26:FN26,"△")&lt;&gt;0,"△","〇")))</f>
        <v>×</v>
      </c>
      <c r="FL24" s="219"/>
      <c r="FM24" s="219"/>
      <c r="FN24" s="219"/>
      <c r="FO24" s="219" t="str">
        <f ca="1">IF(COUNTIF(空き状況確認テーブル!FO26:FR26,"×")&lt;&gt;0,"×",IF(COUNTIF(空き状況確認テーブル!FO26:FR26,"△")&lt;&gt;0,"△",IF(COUNTIF(空き状況確認テーブル!FO26:FR26,"△")&lt;&gt;0,"△","〇")))</f>
        <v>×</v>
      </c>
      <c r="FP24" s="219"/>
      <c r="FQ24" s="219"/>
      <c r="FR24" s="219"/>
      <c r="FS24" s="219" t="str">
        <f ca="1">IF(COUNTIF(空き状況確認テーブル!FS26:FV26,"×")&lt;&gt;0,"×",IF(COUNTIF(空き状況確認テーブル!FS26:FV26,"△")&lt;&gt;0,"△",IF(COUNTIF(空き状況確認テーブル!FS26:FV26,"△")&lt;&gt;0,"△","〇")))</f>
        <v>×</v>
      </c>
      <c r="FT24" s="219"/>
      <c r="FU24" s="219"/>
      <c r="FV24" s="219"/>
      <c r="FW24" s="216" t="str">
        <f ca="1">IF(COUNTIF(空き状況確認テーブル!FW26:FY26,"×")&lt;&gt;0,"×",IF(COUNTIF(空き状況確認テーブル!FW26:FY26,"△")&lt;&gt;0,"△",IF(COUNTIF(空き状況確認テーブル!FW26:FY26,"△")&lt;&gt;0,"△","〇")))</f>
        <v>×</v>
      </c>
      <c r="FX24" s="217"/>
      <c r="FY24" s="220"/>
    </row>
    <row r="25" spans="1:181" ht="0.2" customHeight="1">
      <c r="C25" s="192"/>
      <c r="AK25" s="192"/>
      <c r="AL25" s="191"/>
      <c r="BI25" s="192"/>
      <c r="BJ25" s="191"/>
      <c r="CG25" s="192"/>
      <c r="DE25" s="192"/>
      <c r="DF25" s="191"/>
      <c r="EC25" s="192"/>
      <c r="ED25" s="191"/>
      <c r="FA25" s="192"/>
      <c r="FB25" s="191"/>
      <c r="FY25" s="192"/>
    </row>
    <row r="26" spans="1:181" ht="0.2" customHeight="1">
      <c r="C26" s="192"/>
      <c r="AK26" s="192"/>
      <c r="AL26" s="191"/>
      <c r="BI26" s="192"/>
      <c r="BJ26" s="191"/>
      <c r="CG26" s="192"/>
      <c r="DE26" s="192"/>
      <c r="DF26" s="191"/>
      <c r="EC26" s="192"/>
      <c r="ED26" s="191"/>
      <c r="FA26" s="192"/>
      <c r="FB26" s="191"/>
      <c r="FY26" s="192"/>
    </row>
    <row r="27" spans="1:181">
      <c r="A27" s="16"/>
      <c r="B27" s="173" t="s">
        <v>370</v>
      </c>
      <c r="C27" s="195"/>
      <c r="D27" s="11" t="s">
        <v>398</v>
      </c>
      <c r="E27" s="10" t="str">
        <f>INDEX(施設情報!$D$1:$D$1000,MATCH(D27,施設情報!$C$1:$C$1000,0))</f>
        <v>1</v>
      </c>
      <c r="F27" s="11"/>
      <c r="G27" s="8" t="str">
        <f t="shared" si="8"/>
        <v>020-46391</v>
      </c>
      <c r="H27" s="10" t="str">
        <f t="shared" si="9"/>
        <v>020-46392</v>
      </c>
      <c r="I27" s="10" t="str">
        <f t="shared" si="10"/>
        <v>020-46393</v>
      </c>
      <c r="J27" s="10" t="str">
        <f t="shared" si="11"/>
        <v>020-46394</v>
      </c>
      <c r="K27" s="10" t="str">
        <f t="shared" si="12"/>
        <v>020-46395</v>
      </c>
      <c r="L27" s="10" t="str">
        <f t="shared" si="13"/>
        <v>020-46396</v>
      </c>
      <c r="M27" s="10" t="str">
        <f t="shared" si="14"/>
        <v>020-46397</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6" t="str">
        <f ca="1">IF(COUNTIF(空き状況確認テーブル!T29:V29,"×")&lt;&gt;0,"×",IF(COUNTIF(空き状況確認テーブル!T29:V29,"△")&lt;&gt;0,"△",IF(COUNTIF(空き状況確認テーブル!T29:V29,"△")&lt;&gt;0,"△","〇")))</f>
        <v>△</v>
      </c>
      <c r="U27" s="217"/>
      <c r="V27" s="218"/>
      <c r="W27" s="219" t="str">
        <f ca="1">IF(COUNTIF(空き状況確認テーブル!W29:Z29,"×")&lt;&gt;0,"×",IF(COUNTIF(空き状況確認テーブル!W29:Z29,"△")&lt;&gt;0,"△",IF(COUNTIF(空き状況確認テーブル!W29:Z29,"△")&lt;&gt;0,"△","〇")))</f>
        <v>〇</v>
      </c>
      <c r="X27" s="219"/>
      <c r="Y27" s="219"/>
      <c r="Z27" s="219"/>
      <c r="AA27" s="219" t="str">
        <f ca="1">IF(COUNTIF(空き状況確認テーブル!AA29:AD29,"×")&lt;&gt;0,"×",IF(COUNTIF(空き状況確認テーブル!AA29:AD29,"△")&lt;&gt;0,"△",IF(COUNTIF(空き状況確認テーブル!AA29:AD29,"△")&lt;&gt;0,"△","〇")))</f>
        <v>〇</v>
      </c>
      <c r="AB27" s="219"/>
      <c r="AC27" s="219"/>
      <c r="AD27" s="219"/>
      <c r="AE27" s="219" t="str">
        <f ca="1">IF(COUNTIF(空き状況確認テーブル!AE29:AH29,"×")&lt;&gt;0,"×",IF(COUNTIF(空き状況確認テーブル!AE29:AH29,"△")&lt;&gt;0,"△",IF(COUNTIF(空き状況確認テーブル!AE29:AH29,"△")&lt;&gt;0,"△","〇")))</f>
        <v>△</v>
      </c>
      <c r="AF27" s="219"/>
      <c r="AG27" s="219"/>
      <c r="AH27" s="219"/>
      <c r="AI27" s="216" t="str">
        <f ca="1">IF(COUNTIF(空き状況確認テーブル!AI29:AK29,"×")&lt;&gt;0,"×",IF(COUNTIF(空き状況確認テーブル!AI29:AK29,"△")&lt;&gt;0,"△",IF(COUNTIF(空き状況確認テーブル!AI29:AK29,"△")&lt;&gt;0,"△","〇")))</f>
        <v>△</v>
      </c>
      <c r="AJ27" s="217"/>
      <c r="AK27" s="220"/>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6" t="str">
        <f ca="1">IF(COUNTIF(空き状況確認テーブル!AR29:AT29,"×")&lt;&gt;0,"×",IF(COUNTIF(空き状況確認テーブル!AR29:AT29,"△")&lt;&gt;0,"△",IF(COUNTIF(空き状況確認テーブル!AR29:AT29,"△")&lt;&gt;0,"△","〇")))</f>
        <v>△</v>
      </c>
      <c r="AS27" s="217"/>
      <c r="AT27" s="218"/>
      <c r="AU27" s="219" t="str">
        <f ca="1">IF(COUNTIF(空き状況確認テーブル!AU29:AX29,"×")&lt;&gt;0,"×",IF(COUNTIF(空き状況確認テーブル!AU29:AX29,"△")&lt;&gt;0,"△",IF(COUNTIF(空き状況確認テーブル!AU29:AX29,"△")&lt;&gt;0,"△","〇")))</f>
        <v>〇</v>
      </c>
      <c r="AV27" s="219"/>
      <c r="AW27" s="219"/>
      <c r="AX27" s="219"/>
      <c r="AY27" s="219" t="str">
        <f ca="1">IF(COUNTIF(空き状況確認テーブル!AY29:BB29,"×")&lt;&gt;0,"×",IF(COUNTIF(空き状況確認テーブル!AY29:BB29,"△")&lt;&gt;0,"△",IF(COUNTIF(空き状況確認テーブル!AY29:BB29,"△")&lt;&gt;0,"△","〇")))</f>
        <v>〇</v>
      </c>
      <c r="AZ27" s="219"/>
      <c r="BA27" s="219"/>
      <c r="BB27" s="219"/>
      <c r="BC27" s="219" t="str">
        <f ca="1">IF(COUNTIF(空き状況確認テーブル!BC29:BF29,"×")&lt;&gt;0,"×",IF(COUNTIF(空き状況確認テーブル!BC29:BF29,"△")&lt;&gt;0,"△",IF(COUNTIF(空き状況確認テーブル!BC29:BF29,"△")&lt;&gt;0,"△","〇")))</f>
        <v>△</v>
      </c>
      <c r="BD27" s="219"/>
      <c r="BE27" s="219"/>
      <c r="BF27" s="219"/>
      <c r="BG27" s="216" t="str">
        <f ca="1">IF(COUNTIF(空き状況確認テーブル!BG29:BI29,"×")&lt;&gt;0,"×",IF(COUNTIF(空き状況確認テーブル!BG29:BI29,"△")&lt;&gt;0,"△",IF(COUNTIF(空き状況確認テーブル!BG29:BI29,"△")&lt;&gt;0,"△","〇")))</f>
        <v>△</v>
      </c>
      <c r="BH27" s="217"/>
      <c r="BI27" s="220"/>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6" t="str">
        <f ca="1">IF(COUNTIF(空き状況確認テーブル!BP29:BR29,"×")&lt;&gt;0,"×",IF(COUNTIF(空き状況確認テーブル!BP29:BR29,"△")&lt;&gt;0,"△",IF(COUNTIF(空き状況確認テーブル!BP29:BR29,"△")&lt;&gt;0,"△","〇")))</f>
        <v>△</v>
      </c>
      <c r="BQ27" s="217"/>
      <c r="BR27" s="218"/>
      <c r="BS27" s="219" t="str">
        <f ca="1">IF(COUNTIF(空き状況確認テーブル!BS29:BV29,"×")&lt;&gt;0,"×",IF(COUNTIF(空き状況確認テーブル!BS29:BV29,"△")&lt;&gt;0,"△",IF(COUNTIF(空き状況確認テーブル!BS29:BV29,"△")&lt;&gt;0,"△","〇")))</f>
        <v>〇</v>
      </c>
      <c r="BT27" s="219"/>
      <c r="BU27" s="219"/>
      <c r="BV27" s="219"/>
      <c r="BW27" s="219" t="str">
        <f ca="1">IF(COUNTIF(空き状況確認テーブル!BW29:BZ29,"×")&lt;&gt;0,"×",IF(COUNTIF(空き状況確認テーブル!BW29:BZ29,"△")&lt;&gt;0,"△",IF(COUNTIF(空き状況確認テーブル!BW29:BZ29,"△")&lt;&gt;0,"△","〇")))</f>
        <v>〇</v>
      </c>
      <c r="BX27" s="219"/>
      <c r="BY27" s="219"/>
      <c r="BZ27" s="219"/>
      <c r="CA27" s="219" t="str">
        <f ca="1">IF(COUNTIF(空き状況確認テーブル!CA29:CD29,"×")&lt;&gt;0,"×",IF(COUNTIF(空き状況確認テーブル!CA29:CD29,"△")&lt;&gt;0,"△",IF(COUNTIF(空き状況確認テーブル!CA29:CD29,"△")&lt;&gt;0,"△","〇")))</f>
        <v>△</v>
      </c>
      <c r="CB27" s="219"/>
      <c r="CC27" s="219"/>
      <c r="CD27" s="219"/>
      <c r="CE27" s="216" t="str">
        <f ca="1">IF(COUNTIF(空き状況確認テーブル!CE29:CG29,"×")&lt;&gt;0,"×",IF(COUNTIF(空き状況確認テーブル!CE29:CG29,"△")&lt;&gt;0,"△",IF(COUNTIF(空き状況確認テーブル!CE29:CG29,"△")&lt;&gt;0,"△","〇")))</f>
        <v>△</v>
      </c>
      <c r="CF27" s="217"/>
      <c r="CG27" s="220"/>
      <c r="CH27" s="187"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6" t="str">
        <f ca="1">IF(COUNTIF(空き状況確認テーブル!CN29:CP29,"×")&lt;&gt;0,"×",IF(COUNTIF(空き状況確認テーブル!CN29:CP29,"△")&lt;&gt;0,"△",IF(COUNTIF(空き状況確認テーブル!CN29:CP29,"△")&lt;&gt;0,"△","〇")))</f>
        <v>△</v>
      </c>
      <c r="CO27" s="217"/>
      <c r="CP27" s="218"/>
      <c r="CQ27" s="219" t="str">
        <f ca="1">IF(COUNTIF(空き状況確認テーブル!CQ29:CT29,"×")&lt;&gt;0,"×",IF(COUNTIF(空き状況確認テーブル!CQ29:CT29,"△")&lt;&gt;0,"△",IF(COUNTIF(空き状況確認テーブル!CQ29:CT29,"△")&lt;&gt;0,"△","〇")))</f>
        <v>〇</v>
      </c>
      <c r="CR27" s="219"/>
      <c r="CS27" s="219"/>
      <c r="CT27" s="219"/>
      <c r="CU27" s="219" t="str">
        <f ca="1">IF(COUNTIF(空き状況確認テーブル!CU29:CX29,"×")&lt;&gt;0,"×",IF(COUNTIF(空き状況確認テーブル!CU29:CX29,"△")&lt;&gt;0,"△",IF(COUNTIF(空き状況確認テーブル!CU29:CX29,"△")&lt;&gt;0,"△","〇")))</f>
        <v>〇</v>
      </c>
      <c r="CV27" s="219"/>
      <c r="CW27" s="219"/>
      <c r="CX27" s="219"/>
      <c r="CY27" s="219" t="str">
        <f ca="1">IF(COUNTIF(空き状況確認テーブル!CY29:DB29,"×")&lt;&gt;0,"×",IF(COUNTIF(空き状況確認テーブル!CY29:DB29,"△")&lt;&gt;0,"△",IF(COUNTIF(空き状況確認テーブル!CY29:DB29,"△")&lt;&gt;0,"△","〇")))</f>
        <v>△</v>
      </c>
      <c r="CZ27" s="219"/>
      <c r="DA27" s="219"/>
      <c r="DB27" s="219"/>
      <c r="DC27" s="216" t="str">
        <f ca="1">IF(COUNTIF(空き状況確認テーブル!DC29:DE29,"×")&lt;&gt;0,"×",IF(COUNTIF(空き状況確認テーブル!DC29:DE29,"△")&lt;&gt;0,"△",IF(COUNTIF(空き状況確認テーブル!DC29:DE29,"△")&lt;&gt;0,"△","〇")))</f>
        <v>△</v>
      </c>
      <c r="DD27" s="217"/>
      <c r="DE27" s="220"/>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6" t="str">
        <f ca="1">IF(COUNTIF(空き状況確認テーブル!DL29:DN29,"×")&lt;&gt;0,"×",IF(COUNTIF(空き状況確認テーブル!DL29:DN29,"△")&lt;&gt;0,"△",IF(COUNTIF(空き状況確認テーブル!DL29:DN29,"△")&lt;&gt;0,"△","〇")))</f>
        <v>△</v>
      </c>
      <c r="DM27" s="217"/>
      <c r="DN27" s="218"/>
      <c r="DO27" s="219" t="str">
        <f ca="1">IF(COUNTIF(空き状況確認テーブル!DO29:DR29,"×")&lt;&gt;0,"×",IF(COUNTIF(空き状況確認テーブル!DO29:DR29,"△")&lt;&gt;0,"△",IF(COUNTIF(空き状況確認テーブル!DO29:DR29,"△")&lt;&gt;0,"△","〇")))</f>
        <v>〇</v>
      </c>
      <c r="DP27" s="219"/>
      <c r="DQ27" s="219"/>
      <c r="DR27" s="219"/>
      <c r="DS27" s="219" t="str">
        <f ca="1">IF(COUNTIF(空き状況確認テーブル!DS29:DV29,"×")&lt;&gt;0,"×",IF(COUNTIF(空き状況確認テーブル!DS29:DV29,"△")&lt;&gt;0,"△",IF(COUNTIF(空き状況確認テーブル!DS29:DV29,"△")&lt;&gt;0,"△","〇")))</f>
        <v>〇</v>
      </c>
      <c r="DT27" s="219"/>
      <c r="DU27" s="219"/>
      <c r="DV27" s="219"/>
      <c r="DW27" s="219" t="str">
        <f ca="1">IF(COUNTIF(空き状況確認テーブル!DW29:DZ29,"×")&lt;&gt;0,"×",IF(COUNTIF(空き状況確認テーブル!DW29:DZ29,"△")&lt;&gt;0,"△",IF(COUNTIF(空き状況確認テーブル!DW29:DZ29,"△")&lt;&gt;0,"△","〇")))</f>
        <v>△</v>
      </c>
      <c r="DX27" s="219"/>
      <c r="DY27" s="219"/>
      <c r="DZ27" s="219"/>
      <c r="EA27" s="216" t="str">
        <f ca="1">IF(COUNTIF(空き状況確認テーブル!EA29:EC29,"×")&lt;&gt;0,"×",IF(COUNTIF(空き状況確認テーブル!EA29:EC29,"△")&lt;&gt;0,"△",IF(COUNTIF(空き状況確認テーブル!EA29:EC29,"△")&lt;&gt;0,"△","〇")))</f>
        <v>△</v>
      </c>
      <c r="EB27" s="217"/>
      <c r="EC27" s="220"/>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6" t="str">
        <f ca="1">IF(COUNTIF(空き状況確認テーブル!EJ29:EL29,"×")&lt;&gt;0,"×",IF(COUNTIF(空き状況確認テーブル!EJ29:EL29,"△")&lt;&gt;0,"△",IF(COUNTIF(空き状況確認テーブル!EJ29:EL29,"△")&lt;&gt;0,"△","〇")))</f>
        <v>×</v>
      </c>
      <c r="EK27" s="217"/>
      <c r="EL27" s="218"/>
      <c r="EM27" s="219" t="str">
        <f ca="1">IF(COUNTIF(空き状況確認テーブル!EM29:EP29,"×")&lt;&gt;0,"×",IF(COUNTIF(空き状況確認テーブル!EM29:EP29,"△")&lt;&gt;0,"△",IF(COUNTIF(空き状況確認テーブル!EM29:EP29,"△")&lt;&gt;0,"△","〇")))</f>
        <v>×</v>
      </c>
      <c r="EN27" s="219"/>
      <c r="EO27" s="219"/>
      <c r="EP27" s="219"/>
      <c r="EQ27" s="219" t="str">
        <f ca="1">IF(COUNTIF(空き状況確認テーブル!EQ29:ET29,"×")&lt;&gt;0,"×",IF(COUNTIF(空き状況確認テーブル!EQ29:ET29,"△")&lt;&gt;0,"△",IF(COUNTIF(空き状況確認テーブル!EQ29:ET29,"△")&lt;&gt;0,"△","〇")))</f>
        <v>×</v>
      </c>
      <c r="ER27" s="219"/>
      <c r="ES27" s="219"/>
      <c r="ET27" s="219"/>
      <c r="EU27" s="219" t="str">
        <f ca="1">IF(COUNTIF(空き状況確認テーブル!EU29:EX29,"×")&lt;&gt;0,"×",IF(COUNTIF(空き状況確認テーブル!EU29:EX29,"△")&lt;&gt;0,"△",IF(COUNTIF(空き状況確認テーブル!EU29:EX29,"△")&lt;&gt;0,"△","〇")))</f>
        <v>×</v>
      </c>
      <c r="EV27" s="219"/>
      <c r="EW27" s="219"/>
      <c r="EX27" s="219"/>
      <c r="EY27" s="216" t="str">
        <f ca="1">IF(COUNTIF(空き状況確認テーブル!EY29:FA29,"×")&lt;&gt;0,"×",IF(COUNTIF(空き状況確認テーブル!EY29:FA29,"△")&lt;&gt;0,"△",IF(COUNTIF(空き状況確認テーブル!EY29:FA29,"△")&lt;&gt;0,"△","〇")))</f>
        <v>×</v>
      </c>
      <c r="EZ27" s="217"/>
      <c r="FA27" s="220"/>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6" t="str">
        <f ca="1">IF(COUNTIF(空き状況確認テーブル!FH29:FJ29,"×")&lt;&gt;0,"×",IF(COUNTIF(空き状況確認テーブル!FH29:FJ29,"△")&lt;&gt;0,"△",IF(COUNTIF(空き状況確認テーブル!FH29:FJ29,"△")&lt;&gt;0,"△","〇")))</f>
        <v>×</v>
      </c>
      <c r="FI27" s="217"/>
      <c r="FJ27" s="218"/>
      <c r="FK27" s="219" t="str">
        <f ca="1">IF(COUNTIF(空き状況確認テーブル!FK29:FN29,"×")&lt;&gt;0,"×",IF(COUNTIF(空き状況確認テーブル!FK29:FN29,"△")&lt;&gt;0,"△",IF(COUNTIF(空き状況確認テーブル!FK29:FN29,"△")&lt;&gt;0,"△","〇")))</f>
        <v>×</v>
      </c>
      <c r="FL27" s="219"/>
      <c r="FM27" s="219"/>
      <c r="FN27" s="219"/>
      <c r="FO27" s="219" t="str">
        <f ca="1">IF(COUNTIF(空き状況確認テーブル!FO29:FR29,"×")&lt;&gt;0,"×",IF(COUNTIF(空き状況確認テーブル!FO29:FR29,"△")&lt;&gt;0,"△",IF(COUNTIF(空き状況確認テーブル!FO29:FR29,"△")&lt;&gt;0,"△","〇")))</f>
        <v>×</v>
      </c>
      <c r="FP27" s="219"/>
      <c r="FQ27" s="219"/>
      <c r="FR27" s="219"/>
      <c r="FS27" s="219" t="str">
        <f ca="1">IF(COUNTIF(空き状況確認テーブル!FS29:FV29,"×")&lt;&gt;0,"×",IF(COUNTIF(空き状況確認テーブル!FS29:FV29,"△")&lt;&gt;0,"△",IF(COUNTIF(空き状況確認テーブル!FS29:FV29,"△")&lt;&gt;0,"△","〇")))</f>
        <v>×</v>
      </c>
      <c r="FT27" s="219"/>
      <c r="FU27" s="219"/>
      <c r="FV27" s="219"/>
      <c r="FW27" s="216" t="str">
        <f ca="1">IF(COUNTIF(空き状況確認テーブル!FW29:FY29,"×")&lt;&gt;0,"×",IF(COUNTIF(空き状況確認テーブル!FW29:FY29,"△")&lt;&gt;0,"△",IF(COUNTIF(空き状況確認テーブル!FW29:FY29,"△")&lt;&gt;0,"△","〇")))</f>
        <v>×</v>
      </c>
      <c r="FX27" s="217"/>
      <c r="FY27" s="220"/>
    </row>
    <row r="28" spans="1:181">
      <c r="A28" s="16"/>
      <c r="B28" s="173" t="s">
        <v>371</v>
      </c>
      <c r="C28" s="195"/>
      <c r="D28" s="11" t="s">
        <v>399</v>
      </c>
      <c r="E28" s="10" t="str">
        <f>INDEX(施設情報!$D$1:$D$1000,MATCH(D28,施設情報!$C$1:$C$1000,0))</f>
        <v>1</v>
      </c>
      <c r="F28" s="11"/>
      <c r="G28" s="8" t="str">
        <f t="shared" si="8"/>
        <v>021-46391</v>
      </c>
      <c r="H28" s="10" t="str">
        <f t="shared" si="9"/>
        <v>021-46392</v>
      </c>
      <c r="I28" s="10" t="str">
        <f t="shared" si="10"/>
        <v>021-46393</v>
      </c>
      <c r="J28" s="10" t="str">
        <f t="shared" si="11"/>
        <v>021-46394</v>
      </c>
      <c r="K28" s="10" t="str">
        <f t="shared" si="12"/>
        <v>021-46395</v>
      </c>
      <c r="L28" s="10" t="str">
        <f t="shared" si="13"/>
        <v>021-46396</v>
      </c>
      <c r="M28" s="10" t="str">
        <f t="shared" si="14"/>
        <v>021-46397</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6" t="str">
        <f ca="1">IF(COUNTIF(空き状況確認テーブル!T30:V30,"×")&lt;&gt;0,"×",IF(COUNTIF(空き状況確認テーブル!T30:V30,"△")&lt;&gt;0,"△",IF(COUNTIF(空き状況確認テーブル!T30:V30,"△")&lt;&gt;0,"△","〇")))</f>
        <v>△</v>
      </c>
      <c r="U28" s="217"/>
      <c r="V28" s="218"/>
      <c r="W28" s="219" t="str">
        <f ca="1">IF(COUNTIF(空き状況確認テーブル!W30:Z30,"×")&lt;&gt;0,"×",IF(COUNTIF(空き状況確認テーブル!W30:Z30,"△")&lt;&gt;0,"△",IF(COUNTIF(空き状況確認テーブル!W30:Z30,"△")&lt;&gt;0,"△","〇")))</f>
        <v>〇</v>
      </c>
      <c r="X28" s="219"/>
      <c r="Y28" s="219"/>
      <c r="Z28" s="219"/>
      <c r="AA28" s="219" t="str">
        <f ca="1">IF(COUNTIF(空き状況確認テーブル!AA30:AD30,"×")&lt;&gt;0,"×",IF(COUNTIF(空き状況確認テーブル!AA30:AD30,"△")&lt;&gt;0,"△",IF(COUNTIF(空き状況確認テーブル!AA30:AD30,"△")&lt;&gt;0,"△","〇")))</f>
        <v>〇</v>
      </c>
      <c r="AB28" s="219"/>
      <c r="AC28" s="219"/>
      <c r="AD28" s="219"/>
      <c r="AE28" s="219" t="str">
        <f ca="1">IF(COUNTIF(空き状況確認テーブル!AE30:AH30,"×")&lt;&gt;0,"×",IF(COUNTIF(空き状況確認テーブル!AE30:AH30,"△")&lt;&gt;0,"△",IF(COUNTIF(空き状況確認テーブル!AE30:AH30,"△")&lt;&gt;0,"△","〇")))</f>
        <v>△</v>
      </c>
      <c r="AF28" s="219"/>
      <c r="AG28" s="219"/>
      <c r="AH28" s="219"/>
      <c r="AI28" s="216" t="str">
        <f ca="1">IF(COUNTIF(空き状況確認テーブル!AI30:AK30,"×")&lt;&gt;0,"×",IF(COUNTIF(空き状況確認テーブル!AI30:AK30,"△")&lt;&gt;0,"△",IF(COUNTIF(空き状況確認テーブル!AI30:AK30,"△")&lt;&gt;0,"△","〇")))</f>
        <v>△</v>
      </c>
      <c r="AJ28" s="217"/>
      <c r="AK28" s="220"/>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6" t="str">
        <f ca="1">IF(COUNTIF(空き状況確認テーブル!AR30:AT30,"×")&lt;&gt;0,"×",IF(COUNTIF(空き状況確認テーブル!AR30:AT30,"△")&lt;&gt;0,"△",IF(COUNTIF(空き状況確認テーブル!AR30:AT30,"△")&lt;&gt;0,"△","〇")))</f>
        <v>△</v>
      </c>
      <c r="AS28" s="217"/>
      <c r="AT28" s="218"/>
      <c r="AU28" s="219" t="str">
        <f ca="1">IF(COUNTIF(空き状況確認テーブル!AU30:AX30,"×")&lt;&gt;0,"×",IF(COUNTIF(空き状況確認テーブル!AU30:AX30,"△")&lt;&gt;0,"△",IF(COUNTIF(空き状況確認テーブル!AU30:AX30,"△")&lt;&gt;0,"△","〇")))</f>
        <v>〇</v>
      </c>
      <c r="AV28" s="219"/>
      <c r="AW28" s="219"/>
      <c r="AX28" s="219"/>
      <c r="AY28" s="219" t="str">
        <f ca="1">IF(COUNTIF(空き状況確認テーブル!AY30:BB30,"×")&lt;&gt;0,"×",IF(COUNTIF(空き状況確認テーブル!AY30:BB30,"△")&lt;&gt;0,"△",IF(COUNTIF(空き状況確認テーブル!AY30:BB30,"△")&lt;&gt;0,"△","〇")))</f>
        <v>〇</v>
      </c>
      <c r="AZ28" s="219"/>
      <c r="BA28" s="219"/>
      <c r="BB28" s="219"/>
      <c r="BC28" s="219" t="str">
        <f ca="1">IF(COUNTIF(空き状況確認テーブル!BC30:BF30,"×")&lt;&gt;0,"×",IF(COUNTIF(空き状況確認テーブル!BC30:BF30,"△")&lt;&gt;0,"△",IF(COUNTIF(空き状況確認テーブル!BC30:BF30,"△")&lt;&gt;0,"△","〇")))</f>
        <v>△</v>
      </c>
      <c r="BD28" s="219"/>
      <c r="BE28" s="219"/>
      <c r="BF28" s="219"/>
      <c r="BG28" s="216" t="str">
        <f ca="1">IF(COUNTIF(空き状況確認テーブル!BG30:BI30,"×")&lt;&gt;0,"×",IF(COUNTIF(空き状況確認テーブル!BG30:BI30,"△")&lt;&gt;0,"△",IF(COUNTIF(空き状況確認テーブル!BG30:BI30,"△")&lt;&gt;0,"△","〇")))</f>
        <v>△</v>
      </c>
      <c r="BH28" s="217"/>
      <c r="BI28" s="220"/>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6" t="str">
        <f ca="1">IF(COUNTIF(空き状況確認テーブル!BP30:BR30,"×")&lt;&gt;0,"×",IF(COUNTIF(空き状況確認テーブル!BP30:BR30,"△")&lt;&gt;0,"△",IF(COUNTIF(空き状況確認テーブル!BP30:BR30,"△")&lt;&gt;0,"△","〇")))</f>
        <v>△</v>
      </c>
      <c r="BQ28" s="217"/>
      <c r="BR28" s="218"/>
      <c r="BS28" s="219" t="str">
        <f ca="1">IF(COUNTIF(空き状況確認テーブル!BS30:BV30,"×")&lt;&gt;0,"×",IF(COUNTIF(空き状況確認テーブル!BS30:BV30,"△")&lt;&gt;0,"△",IF(COUNTIF(空き状況確認テーブル!BS30:BV30,"△")&lt;&gt;0,"△","〇")))</f>
        <v>〇</v>
      </c>
      <c r="BT28" s="219"/>
      <c r="BU28" s="219"/>
      <c r="BV28" s="219"/>
      <c r="BW28" s="219" t="str">
        <f ca="1">IF(COUNTIF(空き状況確認テーブル!BW30:BZ30,"×")&lt;&gt;0,"×",IF(COUNTIF(空き状況確認テーブル!BW30:BZ30,"△")&lt;&gt;0,"△",IF(COUNTIF(空き状況確認テーブル!BW30:BZ30,"△")&lt;&gt;0,"△","〇")))</f>
        <v>〇</v>
      </c>
      <c r="BX28" s="219"/>
      <c r="BY28" s="219"/>
      <c r="BZ28" s="219"/>
      <c r="CA28" s="219" t="str">
        <f ca="1">IF(COUNTIF(空き状況確認テーブル!CA30:CD30,"×")&lt;&gt;0,"×",IF(COUNTIF(空き状況確認テーブル!CA30:CD30,"△")&lt;&gt;0,"△",IF(COUNTIF(空き状況確認テーブル!CA30:CD30,"△")&lt;&gt;0,"△","〇")))</f>
        <v>△</v>
      </c>
      <c r="CB28" s="219"/>
      <c r="CC28" s="219"/>
      <c r="CD28" s="219"/>
      <c r="CE28" s="216" t="str">
        <f ca="1">IF(COUNTIF(空き状況確認テーブル!CE30:CG30,"×")&lt;&gt;0,"×",IF(COUNTIF(空き状況確認テーブル!CE30:CG30,"△")&lt;&gt;0,"△",IF(COUNTIF(空き状況確認テーブル!CE30:CG30,"△")&lt;&gt;0,"△","〇")))</f>
        <v>△</v>
      </c>
      <c r="CF28" s="217"/>
      <c r="CG28" s="220"/>
      <c r="CH28" s="187"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6" t="str">
        <f ca="1">IF(COUNTIF(空き状況確認テーブル!CN30:CP30,"×")&lt;&gt;0,"×",IF(COUNTIF(空き状況確認テーブル!CN30:CP30,"△")&lt;&gt;0,"△",IF(COUNTIF(空き状況確認テーブル!CN30:CP30,"△")&lt;&gt;0,"△","〇")))</f>
        <v>△</v>
      </c>
      <c r="CO28" s="217"/>
      <c r="CP28" s="218"/>
      <c r="CQ28" s="219" t="str">
        <f ca="1">IF(COUNTIF(空き状況確認テーブル!CQ30:CT30,"×")&lt;&gt;0,"×",IF(COUNTIF(空き状況確認テーブル!CQ30:CT30,"△")&lt;&gt;0,"△",IF(COUNTIF(空き状況確認テーブル!CQ30:CT30,"△")&lt;&gt;0,"△","〇")))</f>
        <v>〇</v>
      </c>
      <c r="CR28" s="219"/>
      <c r="CS28" s="219"/>
      <c r="CT28" s="219"/>
      <c r="CU28" s="219" t="str">
        <f ca="1">IF(COUNTIF(空き状況確認テーブル!CU30:CX30,"×")&lt;&gt;0,"×",IF(COUNTIF(空き状況確認テーブル!CU30:CX30,"△")&lt;&gt;0,"△",IF(COUNTIF(空き状況確認テーブル!CU30:CX30,"△")&lt;&gt;0,"△","〇")))</f>
        <v>〇</v>
      </c>
      <c r="CV28" s="219"/>
      <c r="CW28" s="219"/>
      <c r="CX28" s="219"/>
      <c r="CY28" s="219" t="str">
        <f ca="1">IF(COUNTIF(空き状況確認テーブル!CY30:DB30,"×")&lt;&gt;0,"×",IF(COUNTIF(空き状況確認テーブル!CY30:DB30,"△")&lt;&gt;0,"△",IF(COUNTIF(空き状況確認テーブル!CY30:DB30,"△")&lt;&gt;0,"△","〇")))</f>
        <v>△</v>
      </c>
      <c r="CZ28" s="219"/>
      <c r="DA28" s="219"/>
      <c r="DB28" s="219"/>
      <c r="DC28" s="216" t="str">
        <f ca="1">IF(COUNTIF(空き状況確認テーブル!DC30:DE30,"×")&lt;&gt;0,"×",IF(COUNTIF(空き状況確認テーブル!DC30:DE30,"△")&lt;&gt;0,"△",IF(COUNTIF(空き状況確認テーブル!DC30:DE30,"△")&lt;&gt;0,"△","〇")))</f>
        <v>△</v>
      </c>
      <c r="DD28" s="217"/>
      <c r="DE28" s="220"/>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6" t="str">
        <f ca="1">IF(COUNTIF(空き状況確認テーブル!DL30:DN30,"×")&lt;&gt;0,"×",IF(COUNTIF(空き状況確認テーブル!DL30:DN30,"△")&lt;&gt;0,"△",IF(COUNTIF(空き状況確認テーブル!DL30:DN30,"△")&lt;&gt;0,"△","〇")))</f>
        <v>△</v>
      </c>
      <c r="DM28" s="217"/>
      <c r="DN28" s="218"/>
      <c r="DO28" s="219" t="str">
        <f ca="1">IF(COUNTIF(空き状況確認テーブル!DO30:DR30,"×")&lt;&gt;0,"×",IF(COUNTIF(空き状況確認テーブル!DO30:DR30,"△")&lt;&gt;0,"△",IF(COUNTIF(空き状況確認テーブル!DO30:DR30,"△")&lt;&gt;0,"△","〇")))</f>
        <v>〇</v>
      </c>
      <c r="DP28" s="219"/>
      <c r="DQ28" s="219"/>
      <c r="DR28" s="219"/>
      <c r="DS28" s="219" t="str">
        <f ca="1">IF(COUNTIF(空き状況確認テーブル!DS30:DV30,"×")&lt;&gt;0,"×",IF(COUNTIF(空き状況確認テーブル!DS30:DV30,"△")&lt;&gt;0,"△",IF(COUNTIF(空き状況確認テーブル!DS30:DV30,"△")&lt;&gt;0,"△","〇")))</f>
        <v>〇</v>
      </c>
      <c r="DT28" s="219"/>
      <c r="DU28" s="219"/>
      <c r="DV28" s="219"/>
      <c r="DW28" s="219" t="str">
        <f ca="1">IF(COUNTIF(空き状況確認テーブル!DW30:DZ30,"×")&lt;&gt;0,"×",IF(COUNTIF(空き状況確認テーブル!DW30:DZ30,"△")&lt;&gt;0,"△",IF(COUNTIF(空き状況確認テーブル!DW30:DZ30,"△")&lt;&gt;0,"△","〇")))</f>
        <v>△</v>
      </c>
      <c r="DX28" s="219"/>
      <c r="DY28" s="219"/>
      <c r="DZ28" s="219"/>
      <c r="EA28" s="216" t="str">
        <f ca="1">IF(COUNTIF(空き状況確認テーブル!EA30:EC30,"×")&lt;&gt;0,"×",IF(COUNTIF(空き状況確認テーブル!EA30:EC30,"△")&lt;&gt;0,"△",IF(COUNTIF(空き状況確認テーブル!EA30:EC30,"△")&lt;&gt;0,"△","〇")))</f>
        <v>△</v>
      </c>
      <c r="EB28" s="217"/>
      <c r="EC28" s="220"/>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6" t="str">
        <f ca="1">IF(COUNTIF(空き状況確認テーブル!EJ30:EL30,"×")&lt;&gt;0,"×",IF(COUNTIF(空き状況確認テーブル!EJ30:EL30,"△")&lt;&gt;0,"△",IF(COUNTIF(空き状況確認テーブル!EJ30:EL30,"△")&lt;&gt;0,"△","〇")))</f>
        <v>×</v>
      </c>
      <c r="EK28" s="217"/>
      <c r="EL28" s="218"/>
      <c r="EM28" s="219" t="str">
        <f ca="1">IF(COUNTIF(空き状況確認テーブル!EM30:EP30,"×")&lt;&gt;0,"×",IF(COUNTIF(空き状況確認テーブル!EM30:EP30,"△")&lt;&gt;0,"△",IF(COUNTIF(空き状況確認テーブル!EM30:EP30,"△")&lt;&gt;0,"△","〇")))</f>
        <v>×</v>
      </c>
      <c r="EN28" s="219"/>
      <c r="EO28" s="219"/>
      <c r="EP28" s="219"/>
      <c r="EQ28" s="219" t="str">
        <f ca="1">IF(COUNTIF(空き状況確認テーブル!EQ30:ET30,"×")&lt;&gt;0,"×",IF(COUNTIF(空き状況確認テーブル!EQ30:ET30,"△")&lt;&gt;0,"△",IF(COUNTIF(空き状況確認テーブル!EQ30:ET30,"△")&lt;&gt;0,"△","〇")))</f>
        <v>×</v>
      </c>
      <c r="ER28" s="219"/>
      <c r="ES28" s="219"/>
      <c r="ET28" s="219"/>
      <c r="EU28" s="219" t="str">
        <f ca="1">IF(COUNTIF(空き状況確認テーブル!EU30:EX30,"×")&lt;&gt;0,"×",IF(COUNTIF(空き状況確認テーブル!EU30:EX30,"△")&lt;&gt;0,"△",IF(COUNTIF(空き状況確認テーブル!EU30:EX30,"△")&lt;&gt;0,"△","〇")))</f>
        <v>×</v>
      </c>
      <c r="EV28" s="219"/>
      <c r="EW28" s="219"/>
      <c r="EX28" s="219"/>
      <c r="EY28" s="216" t="str">
        <f ca="1">IF(COUNTIF(空き状況確認テーブル!EY30:FA30,"×")&lt;&gt;0,"×",IF(COUNTIF(空き状況確認テーブル!EY30:FA30,"△")&lt;&gt;0,"△",IF(COUNTIF(空き状況確認テーブル!EY30:FA30,"△")&lt;&gt;0,"△","〇")))</f>
        <v>×</v>
      </c>
      <c r="EZ28" s="217"/>
      <c r="FA28" s="220"/>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6" t="str">
        <f ca="1">IF(COUNTIF(空き状況確認テーブル!FH30:FJ30,"×")&lt;&gt;0,"×",IF(COUNTIF(空き状況確認テーブル!FH30:FJ30,"△")&lt;&gt;0,"△",IF(COUNTIF(空き状況確認テーブル!FH30:FJ30,"△")&lt;&gt;0,"△","〇")))</f>
        <v>×</v>
      </c>
      <c r="FI28" s="217"/>
      <c r="FJ28" s="218"/>
      <c r="FK28" s="219" t="str">
        <f ca="1">IF(COUNTIF(空き状況確認テーブル!FK30:FN30,"×")&lt;&gt;0,"×",IF(COUNTIF(空き状況確認テーブル!FK30:FN30,"△")&lt;&gt;0,"△",IF(COUNTIF(空き状況確認テーブル!FK30:FN30,"△")&lt;&gt;0,"△","〇")))</f>
        <v>×</v>
      </c>
      <c r="FL28" s="219"/>
      <c r="FM28" s="219"/>
      <c r="FN28" s="219"/>
      <c r="FO28" s="219" t="str">
        <f ca="1">IF(COUNTIF(空き状況確認テーブル!FO30:FR30,"×")&lt;&gt;0,"×",IF(COUNTIF(空き状況確認テーブル!FO30:FR30,"△")&lt;&gt;0,"△",IF(COUNTIF(空き状況確認テーブル!FO30:FR30,"△")&lt;&gt;0,"△","〇")))</f>
        <v>×</v>
      </c>
      <c r="FP28" s="219"/>
      <c r="FQ28" s="219"/>
      <c r="FR28" s="219"/>
      <c r="FS28" s="219" t="str">
        <f ca="1">IF(COUNTIF(空き状況確認テーブル!FS30:FV30,"×")&lt;&gt;0,"×",IF(COUNTIF(空き状況確認テーブル!FS30:FV30,"△")&lt;&gt;0,"△",IF(COUNTIF(空き状況確認テーブル!FS30:FV30,"△")&lt;&gt;0,"△","〇")))</f>
        <v>×</v>
      </c>
      <c r="FT28" s="219"/>
      <c r="FU28" s="219"/>
      <c r="FV28" s="219"/>
      <c r="FW28" s="216" t="str">
        <f ca="1">IF(COUNTIF(空き状況確認テーブル!FW30:FY30,"×")&lt;&gt;0,"×",IF(COUNTIF(空き状況確認テーブル!FW30:FY30,"△")&lt;&gt;0,"△",IF(COUNTIF(空き状況確認テーブル!FW30:FY30,"△")&lt;&gt;0,"△","〇")))</f>
        <v>×</v>
      </c>
      <c r="FX28" s="217"/>
      <c r="FY28" s="220"/>
    </row>
    <row r="29" spans="1:181">
      <c r="A29" s="16"/>
      <c r="B29" s="173" t="s">
        <v>372</v>
      </c>
      <c r="C29" s="195"/>
      <c r="D29" s="11" t="s">
        <v>400</v>
      </c>
      <c r="E29" s="10" t="str">
        <f>INDEX(施設情報!$D$1:$D$1000,MATCH(D29,施設情報!$C$1:$C$1000,0))</f>
        <v>1</v>
      </c>
      <c r="F29" s="11"/>
      <c r="G29" s="8" t="str">
        <f t="shared" si="8"/>
        <v>022-46391</v>
      </c>
      <c r="H29" s="10" t="str">
        <f t="shared" si="9"/>
        <v>022-46392</v>
      </c>
      <c r="I29" s="10" t="str">
        <f t="shared" si="10"/>
        <v>022-46393</v>
      </c>
      <c r="J29" s="10" t="str">
        <f t="shared" si="11"/>
        <v>022-46394</v>
      </c>
      <c r="K29" s="10" t="str">
        <f t="shared" si="12"/>
        <v>022-46395</v>
      </c>
      <c r="L29" s="10" t="str">
        <f t="shared" si="13"/>
        <v>022-46396</v>
      </c>
      <c r="M29" s="10" t="str">
        <f t="shared" si="14"/>
        <v>022-46397</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6" t="str">
        <f ca="1">IF(COUNTIF(空き状況確認テーブル!T31:V31,"×")&lt;&gt;0,"×",IF(COUNTIF(空き状況確認テーブル!T31:V31,"△")&lt;&gt;0,"△",IF(COUNTIF(空き状況確認テーブル!T31:V31,"△")&lt;&gt;0,"△","〇")))</f>
        <v>△</v>
      </c>
      <c r="U29" s="217"/>
      <c r="V29" s="218"/>
      <c r="W29" s="219" t="str">
        <f ca="1">IF(COUNTIF(空き状況確認テーブル!W31:Z31,"×")&lt;&gt;0,"×",IF(COUNTIF(空き状況確認テーブル!W31:Z31,"△")&lt;&gt;0,"△",IF(COUNTIF(空き状況確認テーブル!W31:Z31,"△")&lt;&gt;0,"△","〇")))</f>
        <v>〇</v>
      </c>
      <c r="X29" s="219"/>
      <c r="Y29" s="219"/>
      <c r="Z29" s="219"/>
      <c r="AA29" s="219" t="str">
        <f ca="1">IF(COUNTIF(空き状況確認テーブル!AA31:AD31,"×")&lt;&gt;0,"×",IF(COUNTIF(空き状況確認テーブル!AA31:AD31,"△")&lt;&gt;0,"△",IF(COUNTIF(空き状況確認テーブル!AA31:AD31,"△")&lt;&gt;0,"△","〇")))</f>
        <v>〇</v>
      </c>
      <c r="AB29" s="219"/>
      <c r="AC29" s="219"/>
      <c r="AD29" s="219"/>
      <c r="AE29" s="219" t="str">
        <f ca="1">IF(COUNTIF(空き状況確認テーブル!AE31:AH31,"×")&lt;&gt;0,"×",IF(COUNTIF(空き状況確認テーブル!AE31:AH31,"△")&lt;&gt;0,"△",IF(COUNTIF(空き状況確認テーブル!AE31:AH31,"△")&lt;&gt;0,"△","〇")))</f>
        <v>△</v>
      </c>
      <c r="AF29" s="219"/>
      <c r="AG29" s="219"/>
      <c r="AH29" s="219"/>
      <c r="AI29" s="216" t="str">
        <f ca="1">IF(COUNTIF(空き状況確認テーブル!AI31:AK31,"×")&lt;&gt;0,"×",IF(COUNTIF(空き状況確認テーブル!AI31:AK31,"△")&lt;&gt;0,"△",IF(COUNTIF(空き状況確認テーブル!AI31:AK31,"△")&lt;&gt;0,"△","〇")))</f>
        <v>△</v>
      </c>
      <c r="AJ29" s="217"/>
      <c r="AK29" s="220"/>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6" t="str">
        <f ca="1">IF(COUNTIF(空き状況確認テーブル!AR31:AT31,"×")&lt;&gt;0,"×",IF(COUNTIF(空き状況確認テーブル!AR31:AT31,"△")&lt;&gt;0,"△",IF(COUNTIF(空き状況確認テーブル!AR31:AT31,"△")&lt;&gt;0,"△","〇")))</f>
        <v>△</v>
      </c>
      <c r="AS29" s="217"/>
      <c r="AT29" s="218"/>
      <c r="AU29" s="219" t="str">
        <f ca="1">IF(COUNTIF(空き状況確認テーブル!AU31:AX31,"×")&lt;&gt;0,"×",IF(COUNTIF(空き状況確認テーブル!AU31:AX31,"△")&lt;&gt;0,"△",IF(COUNTIF(空き状況確認テーブル!AU31:AX31,"△")&lt;&gt;0,"△","〇")))</f>
        <v>〇</v>
      </c>
      <c r="AV29" s="219"/>
      <c r="AW29" s="219"/>
      <c r="AX29" s="219"/>
      <c r="AY29" s="219" t="str">
        <f ca="1">IF(COUNTIF(空き状況確認テーブル!AY31:BB31,"×")&lt;&gt;0,"×",IF(COUNTIF(空き状況確認テーブル!AY31:BB31,"△")&lt;&gt;0,"△",IF(COUNTIF(空き状況確認テーブル!AY31:BB31,"△")&lt;&gt;0,"△","〇")))</f>
        <v>〇</v>
      </c>
      <c r="AZ29" s="219"/>
      <c r="BA29" s="219"/>
      <c r="BB29" s="219"/>
      <c r="BC29" s="219" t="str">
        <f ca="1">IF(COUNTIF(空き状況確認テーブル!BC31:BF31,"×")&lt;&gt;0,"×",IF(COUNTIF(空き状況確認テーブル!BC31:BF31,"△")&lt;&gt;0,"△",IF(COUNTIF(空き状況確認テーブル!BC31:BF31,"△")&lt;&gt;0,"△","〇")))</f>
        <v>△</v>
      </c>
      <c r="BD29" s="219"/>
      <c r="BE29" s="219"/>
      <c r="BF29" s="219"/>
      <c r="BG29" s="216" t="str">
        <f ca="1">IF(COUNTIF(空き状況確認テーブル!BG31:BI31,"×")&lt;&gt;0,"×",IF(COUNTIF(空き状況確認テーブル!BG31:BI31,"△")&lt;&gt;0,"△",IF(COUNTIF(空き状況確認テーブル!BG31:BI31,"△")&lt;&gt;0,"△","〇")))</f>
        <v>△</v>
      </c>
      <c r="BH29" s="217"/>
      <c r="BI29" s="220"/>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6" t="str">
        <f ca="1">IF(COUNTIF(空き状況確認テーブル!BP31:BR31,"×")&lt;&gt;0,"×",IF(COUNTIF(空き状況確認テーブル!BP31:BR31,"△")&lt;&gt;0,"△",IF(COUNTIF(空き状況確認テーブル!BP31:BR31,"△")&lt;&gt;0,"△","〇")))</f>
        <v>△</v>
      </c>
      <c r="BQ29" s="217"/>
      <c r="BR29" s="218"/>
      <c r="BS29" s="219" t="str">
        <f ca="1">IF(COUNTIF(空き状況確認テーブル!BS31:BV31,"×")&lt;&gt;0,"×",IF(COUNTIF(空き状況確認テーブル!BS31:BV31,"△")&lt;&gt;0,"△",IF(COUNTIF(空き状況確認テーブル!BS31:BV31,"△")&lt;&gt;0,"△","〇")))</f>
        <v>〇</v>
      </c>
      <c r="BT29" s="219"/>
      <c r="BU29" s="219"/>
      <c r="BV29" s="219"/>
      <c r="BW29" s="219" t="str">
        <f ca="1">IF(COUNTIF(空き状況確認テーブル!BW31:BZ31,"×")&lt;&gt;0,"×",IF(COUNTIF(空き状況確認テーブル!BW31:BZ31,"△")&lt;&gt;0,"△",IF(COUNTIF(空き状況確認テーブル!BW31:BZ31,"△")&lt;&gt;0,"△","〇")))</f>
        <v>〇</v>
      </c>
      <c r="BX29" s="219"/>
      <c r="BY29" s="219"/>
      <c r="BZ29" s="219"/>
      <c r="CA29" s="219" t="str">
        <f ca="1">IF(COUNTIF(空き状況確認テーブル!CA31:CD31,"×")&lt;&gt;0,"×",IF(COUNTIF(空き状況確認テーブル!CA31:CD31,"△")&lt;&gt;0,"△",IF(COUNTIF(空き状況確認テーブル!CA31:CD31,"△")&lt;&gt;0,"△","〇")))</f>
        <v>△</v>
      </c>
      <c r="CB29" s="219"/>
      <c r="CC29" s="219"/>
      <c r="CD29" s="219"/>
      <c r="CE29" s="216" t="str">
        <f ca="1">IF(COUNTIF(空き状況確認テーブル!CE31:CG31,"×")&lt;&gt;0,"×",IF(COUNTIF(空き状況確認テーブル!CE31:CG31,"△")&lt;&gt;0,"△",IF(COUNTIF(空き状況確認テーブル!CE31:CG31,"△")&lt;&gt;0,"△","〇")))</f>
        <v>△</v>
      </c>
      <c r="CF29" s="217"/>
      <c r="CG29" s="220"/>
      <c r="CH29" s="187"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6" t="str">
        <f ca="1">IF(COUNTIF(空き状況確認テーブル!CN31:CP31,"×")&lt;&gt;0,"×",IF(COUNTIF(空き状況確認テーブル!CN31:CP31,"△")&lt;&gt;0,"△",IF(COUNTIF(空き状況確認テーブル!CN31:CP31,"△")&lt;&gt;0,"△","〇")))</f>
        <v>△</v>
      </c>
      <c r="CO29" s="217"/>
      <c r="CP29" s="218"/>
      <c r="CQ29" s="219" t="str">
        <f ca="1">IF(COUNTIF(空き状況確認テーブル!CQ31:CT31,"×")&lt;&gt;0,"×",IF(COUNTIF(空き状況確認テーブル!CQ31:CT31,"△")&lt;&gt;0,"△",IF(COUNTIF(空き状況確認テーブル!CQ31:CT31,"△")&lt;&gt;0,"△","〇")))</f>
        <v>〇</v>
      </c>
      <c r="CR29" s="219"/>
      <c r="CS29" s="219"/>
      <c r="CT29" s="219"/>
      <c r="CU29" s="219" t="str">
        <f ca="1">IF(COUNTIF(空き状況確認テーブル!CU31:CX31,"×")&lt;&gt;0,"×",IF(COUNTIF(空き状況確認テーブル!CU31:CX31,"△")&lt;&gt;0,"△",IF(COUNTIF(空き状況確認テーブル!CU31:CX31,"△")&lt;&gt;0,"△","〇")))</f>
        <v>〇</v>
      </c>
      <c r="CV29" s="219"/>
      <c r="CW29" s="219"/>
      <c r="CX29" s="219"/>
      <c r="CY29" s="219" t="str">
        <f ca="1">IF(COUNTIF(空き状況確認テーブル!CY31:DB31,"×")&lt;&gt;0,"×",IF(COUNTIF(空き状況確認テーブル!CY31:DB31,"△")&lt;&gt;0,"△",IF(COUNTIF(空き状況確認テーブル!CY31:DB31,"△")&lt;&gt;0,"△","〇")))</f>
        <v>△</v>
      </c>
      <c r="CZ29" s="219"/>
      <c r="DA29" s="219"/>
      <c r="DB29" s="219"/>
      <c r="DC29" s="216" t="str">
        <f ca="1">IF(COUNTIF(空き状況確認テーブル!DC31:DE31,"×")&lt;&gt;0,"×",IF(COUNTIF(空き状況確認テーブル!DC31:DE31,"△")&lt;&gt;0,"△",IF(COUNTIF(空き状況確認テーブル!DC31:DE31,"△")&lt;&gt;0,"△","〇")))</f>
        <v>△</v>
      </c>
      <c r="DD29" s="217"/>
      <c r="DE29" s="220"/>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6" t="str">
        <f ca="1">IF(COUNTIF(空き状況確認テーブル!DL31:DN31,"×")&lt;&gt;0,"×",IF(COUNTIF(空き状況確認テーブル!DL31:DN31,"△")&lt;&gt;0,"△",IF(COUNTIF(空き状況確認テーブル!DL31:DN31,"△")&lt;&gt;0,"△","〇")))</f>
        <v>△</v>
      </c>
      <c r="DM29" s="217"/>
      <c r="DN29" s="218"/>
      <c r="DO29" s="219" t="str">
        <f ca="1">IF(COUNTIF(空き状況確認テーブル!DO31:DR31,"×")&lt;&gt;0,"×",IF(COUNTIF(空き状況確認テーブル!DO31:DR31,"△")&lt;&gt;0,"△",IF(COUNTIF(空き状況確認テーブル!DO31:DR31,"△")&lt;&gt;0,"△","〇")))</f>
        <v>〇</v>
      </c>
      <c r="DP29" s="219"/>
      <c r="DQ29" s="219"/>
      <c r="DR29" s="219"/>
      <c r="DS29" s="219" t="str">
        <f ca="1">IF(COUNTIF(空き状況確認テーブル!DS31:DV31,"×")&lt;&gt;0,"×",IF(COUNTIF(空き状況確認テーブル!DS31:DV31,"△")&lt;&gt;0,"△",IF(COUNTIF(空き状況確認テーブル!DS31:DV31,"△")&lt;&gt;0,"△","〇")))</f>
        <v>〇</v>
      </c>
      <c r="DT29" s="219"/>
      <c r="DU29" s="219"/>
      <c r="DV29" s="219"/>
      <c r="DW29" s="219" t="str">
        <f ca="1">IF(COUNTIF(空き状況確認テーブル!DW31:DZ31,"×")&lt;&gt;0,"×",IF(COUNTIF(空き状況確認テーブル!DW31:DZ31,"△")&lt;&gt;0,"△",IF(COUNTIF(空き状況確認テーブル!DW31:DZ31,"△")&lt;&gt;0,"△","〇")))</f>
        <v>△</v>
      </c>
      <c r="DX29" s="219"/>
      <c r="DY29" s="219"/>
      <c r="DZ29" s="219"/>
      <c r="EA29" s="216" t="str">
        <f ca="1">IF(COUNTIF(空き状況確認テーブル!EA31:EC31,"×")&lt;&gt;0,"×",IF(COUNTIF(空き状況確認テーブル!EA31:EC31,"△")&lt;&gt;0,"△",IF(COUNTIF(空き状況確認テーブル!EA31:EC31,"△")&lt;&gt;0,"△","〇")))</f>
        <v>△</v>
      </c>
      <c r="EB29" s="217"/>
      <c r="EC29" s="220"/>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6" t="str">
        <f ca="1">IF(COUNTIF(空き状況確認テーブル!EJ31:EL31,"×")&lt;&gt;0,"×",IF(COUNTIF(空き状況確認テーブル!EJ31:EL31,"△")&lt;&gt;0,"△",IF(COUNTIF(空き状況確認テーブル!EJ31:EL31,"△")&lt;&gt;0,"△","〇")))</f>
        <v>×</v>
      </c>
      <c r="EK29" s="217"/>
      <c r="EL29" s="218"/>
      <c r="EM29" s="219" t="str">
        <f ca="1">IF(COUNTIF(空き状況確認テーブル!EM31:EP31,"×")&lt;&gt;0,"×",IF(COUNTIF(空き状況確認テーブル!EM31:EP31,"△")&lt;&gt;0,"△",IF(COUNTIF(空き状況確認テーブル!EM31:EP31,"△")&lt;&gt;0,"△","〇")))</f>
        <v>×</v>
      </c>
      <c r="EN29" s="219"/>
      <c r="EO29" s="219"/>
      <c r="EP29" s="219"/>
      <c r="EQ29" s="219" t="str">
        <f ca="1">IF(COUNTIF(空き状況確認テーブル!EQ31:ET31,"×")&lt;&gt;0,"×",IF(COUNTIF(空き状況確認テーブル!EQ31:ET31,"△")&lt;&gt;0,"△",IF(COUNTIF(空き状況確認テーブル!EQ31:ET31,"△")&lt;&gt;0,"△","〇")))</f>
        <v>×</v>
      </c>
      <c r="ER29" s="219"/>
      <c r="ES29" s="219"/>
      <c r="ET29" s="219"/>
      <c r="EU29" s="219" t="str">
        <f ca="1">IF(COUNTIF(空き状況確認テーブル!EU31:EX31,"×")&lt;&gt;0,"×",IF(COUNTIF(空き状況確認テーブル!EU31:EX31,"△")&lt;&gt;0,"△",IF(COUNTIF(空き状況確認テーブル!EU31:EX31,"△")&lt;&gt;0,"△","〇")))</f>
        <v>×</v>
      </c>
      <c r="EV29" s="219"/>
      <c r="EW29" s="219"/>
      <c r="EX29" s="219"/>
      <c r="EY29" s="216" t="str">
        <f ca="1">IF(COUNTIF(空き状況確認テーブル!EY31:FA31,"×")&lt;&gt;0,"×",IF(COUNTIF(空き状況確認テーブル!EY31:FA31,"△")&lt;&gt;0,"△",IF(COUNTIF(空き状況確認テーブル!EY31:FA31,"△")&lt;&gt;0,"△","〇")))</f>
        <v>×</v>
      </c>
      <c r="EZ29" s="217"/>
      <c r="FA29" s="220"/>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6" t="str">
        <f ca="1">IF(COUNTIF(空き状況確認テーブル!FH31:FJ31,"×")&lt;&gt;0,"×",IF(COUNTIF(空き状況確認テーブル!FH31:FJ31,"△")&lt;&gt;0,"△",IF(COUNTIF(空き状況確認テーブル!FH31:FJ31,"△")&lt;&gt;0,"△","〇")))</f>
        <v>×</v>
      </c>
      <c r="FI29" s="217"/>
      <c r="FJ29" s="218"/>
      <c r="FK29" s="219" t="str">
        <f ca="1">IF(COUNTIF(空き状況確認テーブル!FK31:FN31,"×")&lt;&gt;0,"×",IF(COUNTIF(空き状況確認テーブル!FK31:FN31,"△")&lt;&gt;0,"△",IF(COUNTIF(空き状況確認テーブル!FK31:FN31,"△")&lt;&gt;0,"△","〇")))</f>
        <v>×</v>
      </c>
      <c r="FL29" s="219"/>
      <c r="FM29" s="219"/>
      <c r="FN29" s="219"/>
      <c r="FO29" s="219" t="str">
        <f ca="1">IF(COUNTIF(空き状況確認テーブル!FO31:FR31,"×")&lt;&gt;0,"×",IF(COUNTIF(空き状況確認テーブル!FO31:FR31,"△")&lt;&gt;0,"△",IF(COUNTIF(空き状況確認テーブル!FO31:FR31,"△")&lt;&gt;0,"△","〇")))</f>
        <v>×</v>
      </c>
      <c r="FP29" s="219"/>
      <c r="FQ29" s="219"/>
      <c r="FR29" s="219"/>
      <c r="FS29" s="219" t="str">
        <f ca="1">IF(COUNTIF(空き状況確認テーブル!FS31:FV31,"×")&lt;&gt;0,"×",IF(COUNTIF(空き状況確認テーブル!FS31:FV31,"△")&lt;&gt;0,"△",IF(COUNTIF(空き状況確認テーブル!FS31:FV31,"△")&lt;&gt;0,"△","〇")))</f>
        <v>×</v>
      </c>
      <c r="FT29" s="219"/>
      <c r="FU29" s="219"/>
      <c r="FV29" s="219"/>
      <c r="FW29" s="216" t="str">
        <f ca="1">IF(COUNTIF(空き状況確認テーブル!FW31:FY31,"×")&lt;&gt;0,"×",IF(COUNTIF(空き状況確認テーブル!FW31:FY31,"△")&lt;&gt;0,"△",IF(COUNTIF(空き状況確認テーブル!FW31:FY31,"△")&lt;&gt;0,"△","〇")))</f>
        <v>×</v>
      </c>
      <c r="FX29" s="217"/>
      <c r="FY29" s="220"/>
    </row>
    <row r="30" spans="1:181">
      <c r="A30" s="16"/>
      <c r="B30" s="173" t="s">
        <v>373</v>
      </c>
      <c r="C30" s="195"/>
      <c r="D30" s="11" t="s">
        <v>401</v>
      </c>
      <c r="E30" s="10" t="str">
        <f>INDEX(施設情報!$D$1:$D$1000,MATCH(D30,施設情報!$C$1:$C$1000,0))</f>
        <v>1</v>
      </c>
      <c r="F30" s="11"/>
      <c r="G30" s="8" t="str">
        <f t="shared" si="8"/>
        <v>023-46391</v>
      </c>
      <c r="H30" s="10" t="str">
        <f t="shared" si="9"/>
        <v>023-46392</v>
      </c>
      <c r="I30" s="10" t="str">
        <f t="shared" si="10"/>
        <v>023-46393</v>
      </c>
      <c r="J30" s="10" t="str">
        <f t="shared" si="11"/>
        <v>023-46394</v>
      </c>
      <c r="K30" s="10" t="str">
        <f t="shared" si="12"/>
        <v>023-46395</v>
      </c>
      <c r="L30" s="10" t="str">
        <f t="shared" si="13"/>
        <v>023-46396</v>
      </c>
      <c r="M30" s="10" t="str">
        <f t="shared" si="14"/>
        <v>023-46397</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6" t="str">
        <f ca="1">IF(COUNTIF(空き状況確認テーブル!T32:V32,"×")&lt;&gt;0,"×",IF(COUNTIF(空き状況確認テーブル!T32:V32,"△")&lt;&gt;0,"△",IF(COUNTIF(空き状況確認テーブル!T32:V32,"△")&lt;&gt;0,"△","〇")))</f>
        <v>△</v>
      </c>
      <c r="U30" s="217"/>
      <c r="V30" s="218"/>
      <c r="W30" s="219" t="str">
        <f ca="1">IF(COUNTIF(空き状況確認テーブル!W32:Z32,"×")&lt;&gt;0,"×",IF(COUNTIF(空き状況確認テーブル!W32:Z32,"△")&lt;&gt;0,"△",IF(COUNTIF(空き状況確認テーブル!W32:Z32,"△")&lt;&gt;0,"△","〇")))</f>
        <v>〇</v>
      </c>
      <c r="X30" s="219"/>
      <c r="Y30" s="219"/>
      <c r="Z30" s="219"/>
      <c r="AA30" s="219" t="str">
        <f ca="1">IF(COUNTIF(空き状況確認テーブル!AA32:AD32,"×")&lt;&gt;0,"×",IF(COUNTIF(空き状況確認テーブル!AA32:AD32,"△")&lt;&gt;0,"△",IF(COUNTIF(空き状況確認テーブル!AA32:AD32,"△")&lt;&gt;0,"△","〇")))</f>
        <v>〇</v>
      </c>
      <c r="AB30" s="219"/>
      <c r="AC30" s="219"/>
      <c r="AD30" s="219"/>
      <c r="AE30" s="219" t="str">
        <f ca="1">IF(COUNTIF(空き状況確認テーブル!AE32:AH32,"×")&lt;&gt;0,"×",IF(COUNTIF(空き状況確認テーブル!AE32:AH32,"△")&lt;&gt;0,"△",IF(COUNTIF(空き状況確認テーブル!AE32:AH32,"△")&lt;&gt;0,"△","〇")))</f>
        <v>△</v>
      </c>
      <c r="AF30" s="219"/>
      <c r="AG30" s="219"/>
      <c r="AH30" s="219"/>
      <c r="AI30" s="216" t="str">
        <f ca="1">IF(COUNTIF(空き状況確認テーブル!AI32:AK32,"×")&lt;&gt;0,"×",IF(COUNTIF(空き状況確認テーブル!AI32:AK32,"△")&lt;&gt;0,"△",IF(COUNTIF(空き状況確認テーブル!AI32:AK32,"△")&lt;&gt;0,"△","〇")))</f>
        <v>△</v>
      </c>
      <c r="AJ30" s="217"/>
      <c r="AK30" s="220"/>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6" t="str">
        <f ca="1">IF(COUNTIF(空き状況確認テーブル!AR32:AT32,"×")&lt;&gt;0,"×",IF(COUNTIF(空き状況確認テーブル!AR32:AT32,"△")&lt;&gt;0,"△",IF(COUNTIF(空き状況確認テーブル!AR32:AT32,"△")&lt;&gt;0,"△","〇")))</f>
        <v>△</v>
      </c>
      <c r="AS30" s="217"/>
      <c r="AT30" s="218"/>
      <c r="AU30" s="219" t="str">
        <f ca="1">IF(COUNTIF(空き状況確認テーブル!AU32:AX32,"×")&lt;&gt;0,"×",IF(COUNTIF(空き状況確認テーブル!AU32:AX32,"△")&lt;&gt;0,"△",IF(COUNTIF(空き状況確認テーブル!AU32:AX32,"△")&lt;&gt;0,"△","〇")))</f>
        <v>〇</v>
      </c>
      <c r="AV30" s="219"/>
      <c r="AW30" s="219"/>
      <c r="AX30" s="219"/>
      <c r="AY30" s="219" t="str">
        <f ca="1">IF(COUNTIF(空き状況確認テーブル!AY32:BB32,"×")&lt;&gt;0,"×",IF(COUNTIF(空き状況確認テーブル!AY32:BB32,"△")&lt;&gt;0,"△",IF(COUNTIF(空き状況確認テーブル!AY32:BB32,"△")&lt;&gt;0,"△","〇")))</f>
        <v>〇</v>
      </c>
      <c r="AZ30" s="219"/>
      <c r="BA30" s="219"/>
      <c r="BB30" s="219"/>
      <c r="BC30" s="219" t="str">
        <f ca="1">IF(COUNTIF(空き状況確認テーブル!BC32:BF32,"×")&lt;&gt;0,"×",IF(COUNTIF(空き状況確認テーブル!BC32:BF32,"△")&lt;&gt;0,"△",IF(COUNTIF(空き状況確認テーブル!BC32:BF32,"△")&lt;&gt;0,"△","〇")))</f>
        <v>△</v>
      </c>
      <c r="BD30" s="219"/>
      <c r="BE30" s="219"/>
      <c r="BF30" s="219"/>
      <c r="BG30" s="216" t="str">
        <f ca="1">IF(COUNTIF(空き状況確認テーブル!BG32:BI32,"×")&lt;&gt;0,"×",IF(COUNTIF(空き状況確認テーブル!BG32:BI32,"△")&lt;&gt;0,"△",IF(COUNTIF(空き状況確認テーブル!BG32:BI32,"△")&lt;&gt;0,"△","〇")))</f>
        <v>△</v>
      </c>
      <c r="BH30" s="217"/>
      <c r="BI30" s="220"/>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6" t="str">
        <f ca="1">IF(COUNTIF(空き状況確認テーブル!BP32:BR32,"×")&lt;&gt;0,"×",IF(COUNTIF(空き状況確認テーブル!BP32:BR32,"△")&lt;&gt;0,"△",IF(COUNTIF(空き状況確認テーブル!BP32:BR32,"△")&lt;&gt;0,"△","〇")))</f>
        <v>△</v>
      </c>
      <c r="BQ30" s="217"/>
      <c r="BR30" s="218"/>
      <c r="BS30" s="219" t="str">
        <f ca="1">IF(COUNTIF(空き状況確認テーブル!BS32:BV32,"×")&lt;&gt;0,"×",IF(COUNTIF(空き状況確認テーブル!BS32:BV32,"△")&lt;&gt;0,"△",IF(COUNTIF(空き状況確認テーブル!BS32:BV32,"△")&lt;&gt;0,"△","〇")))</f>
        <v>〇</v>
      </c>
      <c r="BT30" s="219"/>
      <c r="BU30" s="219"/>
      <c r="BV30" s="219"/>
      <c r="BW30" s="219" t="str">
        <f ca="1">IF(COUNTIF(空き状況確認テーブル!BW32:BZ32,"×")&lt;&gt;0,"×",IF(COUNTIF(空き状況確認テーブル!BW32:BZ32,"△")&lt;&gt;0,"△",IF(COUNTIF(空き状況確認テーブル!BW32:BZ32,"△")&lt;&gt;0,"△","〇")))</f>
        <v>〇</v>
      </c>
      <c r="BX30" s="219"/>
      <c r="BY30" s="219"/>
      <c r="BZ30" s="219"/>
      <c r="CA30" s="219" t="str">
        <f ca="1">IF(COUNTIF(空き状況確認テーブル!CA32:CD32,"×")&lt;&gt;0,"×",IF(COUNTIF(空き状況確認テーブル!CA32:CD32,"△")&lt;&gt;0,"△",IF(COUNTIF(空き状況確認テーブル!CA32:CD32,"△")&lt;&gt;0,"△","〇")))</f>
        <v>△</v>
      </c>
      <c r="CB30" s="219"/>
      <c r="CC30" s="219"/>
      <c r="CD30" s="219"/>
      <c r="CE30" s="216" t="str">
        <f ca="1">IF(COUNTIF(空き状況確認テーブル!CE32:CG32,"×")&lt;&gt;0,"×",IF(COUNTIF(空き状況確認テーブル!CE32:CG32,"△")&lt;&gt;0,"△",IF(COUNTIF(空き状況確認テーブル!CE32:CG32,"△")&lt;&gt;0,"△","〇")))</f>
        <v>△</v>
      </c>
      <c r="CF30" s="217"/>
      <c r="CG30" s="220"/>
      <c r="CH30" s="187"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6" t="str">
        <f ca="1">IF(COUNTIF(空き状況確認テーブル!CN32:CP32,"×")&lt;&gt;0,"×",IF(COUNTIF(空き状況確認テーブル!CN32:CP32,"△")&lt;&gt;0,"△",IF(COUNTIF(空き状況確認テーブル!CN32:CP32,"△")&lt;&gt;0,"△","〇")))</f>
        <v>△</v>
      </c>
      <c r="CO30" s="217"/>
      <c r="CP30" s="218"/>
      <c r="CQ30" s="219" t="str">
        <f ca="1">IF(COUNTIF(空き状況確認テーブル!CQ32:CT32,"×")&lt;&gt;0,"×",IF(COUNTIF(空き状況確認テーブル!CQ32:CT32,"△")&lt;&gt;0,"△",IF(COUNTIF(空き状況確認テーブル!CQ32:CT32,"△")&lt;&gt;0,"△","〇")))</f>
        <v>〇</v>
      </c>
      <c r="CR30" s="219"/>
      <c r="CS30" s="219"/>
      <c r="CT30" s="219"/>
      <c r="CU30" s="219" t="str">
        <f ca="1">IF(COUNTIF(空き状況確認テーブル!CU32:CX32,"×")&lt;&gt;0,"×",IF(COUNTIF(空き状況確認テーブル!CU32:CX32,"△")&lt;&gt;0,"△",IF(COUNTIF(空き状況確認テーブル!CU32:CX32,"△")&lt;&gt;0,"△","〇")))</f>
        <v>〇</v>
      </c>
      <c r="CV30" s="219"/>
      <c r="CW30" s="219"/>
      <c r="CX30" s="219"/>
      <c r="CY30" s="219" t="str">
        <f ca="1">IF(COUNTIF(空き状況確認テーブル!CY32:DB32,"×")&lt;&gt;0,"×",IF(COUNTIF(空き状況確認テーブル!CY32:DB32,"△")&lt;&gt;0,"△",IF(COUNTIF(空き状況確認テーブル!CY32:DB32,"△")&lt;&gt;0,"△","〇")))</f>
        <v>△</v>
      </c>
      <c r="CZ30" s="219"/>
      <c r="DA30" s="219"/>
      <c r="DB30" s="219"/>
      <c r="DC30" s="216" t="str">
        <f ca="1">IF(COUNTIF(空き状況確認テーブル!DC32:DE32,"×")&lt;&gt;0,"×",IF(COUNTIF(空き状況確認テーブル!DC32:DE32,"△")&lt;&gt;0,"△",IF(COUNTIF(空き状況確認テーブル!DC32:DE32,"△")&lt;&gt;0,"△","〇")))</f>
        <v>△</v>
      </c>
      <c r="DD30" s="217"/>
      <c r="DE30" s="220"/>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6" t="str">
        <f ca="1">IF(COUNTIF(空き状況確認テーブル!DL32:DN32,"×")&lt;&gt;0,"×",IF(COUNTIF(空き状況確認テーブル!DL32:DN32,"△")&lt;&gt;0,"△",IF(COUNTIF(空き状況確認テーブル!DL32:DN32,"△")&lt;&gt;0,"△","〇")))</f>
        <v>△</v>
      </c>
      <c r="DM30" s="217"/>
      <c r="DN30" s="218"/>
      <c r="DO30" s="219" t="str">
        <f ca="1">IF(COUNTIF(空き状況確認テーブル!DO32:DR32,"×")&lt;&gt;0,"×",IF(COUNTIF(空き状況確認テーブル!DO32:DR32,"△")&lt;&gt;0,"△",IF(COUNTIF(空き状況確認テーブル!DO32:DR32,"△")&lt;&gt;0,"△","〇")))</f>
        <v>〇</v>
      </c>
      <c r="DP30" s="219"/>
      <c r="DQ30" s="219"/>
      <c r="DR30" s="219"/>
      <c r="DS30" s="219" t="str">
        <f ca="1">IF(COUNTIF(空き状況確認テーブル!DS32:DV32,"×")&lt;&gt;0,"×",IF(COUNTIF(空き状況確認テーブル!DS32:DV32,"△")&lt;&gt;0,"△",IF(COUNTIF(空き状況確認テーブル!DS32:DV32,"△")&lt;&gt;0,"△","〇")))</f>
        <v>〇</v>
      </c>
      <c r="DT30" s="219"/>
      <c r="DU30" s="219"/>
      <c r="DV30" s="219"/>
      <c r="DW30" s="219" t="str">
        <f ca="1">IF(COUNTIF(空き状況確認テーブル!DW32:DZ32,"×")&lt;&gt;0,"×",IF(COUNTIF(空き状況確認テーブル!DW32:DZ32,"△")&lt;&gt;0,"△",IF(COUNTIF(空き状況確認テーブル!DW32:DZ32,"△")&lt;&gt;0,"△","〇")))</f>
        <v>△</v>
      </c>
      <c r="DX30" s="219"/>
      <c r="DY30" s="219"/>
      <c r="DZ30" s="219"/>
      <c r="EA30" s="216" t="str">
        <f ca="1">IF(COUNTIF(空き状況確認テーブル!EA32:EC32,"×")&lt;&gt;0,"×",IF(COUNTIF(空き状況確認テーブル!EA32:EC32,"△")&lt;&gt;0,"△",IF(COUNTIF(空き状況確認テーブル!EA32:EC32,"△")&lt;&gt;0,"△","〇")))</f>
        <v>△</v>
      </c>
      <c r="EB30" s="217"/>
      <c r="EC30" s="220"/>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6" t="str">
        <f ca="1">IF(COUNTIF(空き状況確認テーブル!EJ32:EL32,"×")&lt;&gt;0,"×",IF(COUNTIF(空き状況確認テーブル!EJ32:EL32,"△")&lt;&gt;0,"△",IF(COUNTIF(空き状況確認テーブル!EJ32:EL32,"△")&lt;&gt;0,"△","〇")))</f>
        <v>×</v>
      </c>
      <c r="EK30" s="217"/>
      <c r="EL30" s="218"/>
      <c r="EM30" s="219" t="str">
        <f ca="1">IF(COUNTIF(空き状況確認テーブル!EM32:EP32,"×")&lt;&gt;0,"×",IF(COUNTIF(空き状況確認テーブル!EM32:EP32,"△")&lt;&gt;0,"△",IF(COUNTIF(空き状況確認テーブル!EM32:EP32,"△")&lt;&gt;0,"△","〇")))</f>
        <v>×</v>
      </c>
      <c r="EN30" s="219"/>
      <c r="EO30" s="219"/>
      <c r="EP30" s="219"/>
      <c r="EQ30" s="219" t="str">
        <f ca="1">IF(COUNTIF(空き状況確認テーブル!EQ32:ET32,"×")&lt;&gt;0,"×",IF(COUNTIF(空き状況確認テーブル!EQ32:ET32,"△")&lt;&gt;0,"△",IF(COUNTIF(空き状況確認テーブル!EQ32:ET32,"△")&lt;&gt;0,"△","〇")))</f>
        <v>×</v>
      </c>
      <c r="ER30" s="219"/>
      <c r="ES30" s="219"/>
      <c r="ET30" s="219"/>
      <c r="EU30" s="219" t="str">
        <f ca="1">IF(COUNTIF(空き状況確認テーブル!EU32:EX32,"×")&lt;&gt;0,"×",IF(COUNTIF(空き状況確認テーブル!EU32:EX32,"△")&lt;&gt;0,"△",IF(COUNTIF(空き状況確認テーブル!EU32:EX32,"△")&lt;&gt;0,"△","〇")))</f>
        <v>×</v>
      </c>
      <c r="EV30" s="219"/>
      <c r="EW30" s="219"/>
      <c r="EX30" s="219"/>
      <c r="EY30" s="216" t="str">
        <f ca="1">IF(COUNTIF(空き状況確認テーブル!EY32:FA32,"×")&lt;&gt;0,"×",IF(COUNTIF(空き状況確認テーブル!EY32:FA32,"△")&lt;&gt;0,"△",IF(COUNTIF(空き状況確認テーブル!EY32:FA32,"△")&lt;&gt;0,"△","〇")))</f>
        <v>×</v>
      </c>
      <c r="EZ30" s="217"/>
      <c r="FA30" s="220"/>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6" t="str">
        <f ca="1">IF(COUNTIF(空き状況確認テーブル!FH32:FJ32,"×")&lt;&gt;0,"×",IF(COUNTIF(空き状況確認テーブル!FH32:FJ32,"△")&lt;&gt;0,"△",IF(COUNTIF(空き状況確認テーブル!FH32:FJ32,"△")&lt;&gt;0,"△","〇")))</f>
        <v>×</v>
      </c>
      <c r="FI30" s="217"/>
      <c r="FJ30" s="218"/>
      <c r="FK30" s="219" t="str">
        <f ca="1">IF(COUNTIF(空き状況確認テーブル!FK32:FN32,"×")&lt;&gt;0,"×",IF(COUNTIF(空き状況確認テーブル!FK32:FN32,"△")&lt;&gt;0,"△",IF(COUNTIF(空き状況確認テーブル!FK32:FN32,"△")&lt;&gt;0,"△","〇")))</f>
        <v>×</v>
      </c>
      <c r="FL30" s="219"/>
      <c r="FM30" s="219"/>
      <c r="FN30" s="219"/>
      <c r="FO30" s="219" t="str">
        <f ca="1">IF(COUNTIF(空き状況確認テーブル!FO32:FR32,"×")&lt;&gt;0,"×",IF(COUNTIF(空き状況確認テーブル!FO32:FR32,"△")&lt;&gt;0,"△",IF(COUNTIF(空き状況確認テーブル!FO32:FR32,"△")&lt;&gt;0,"△","〇")))</f>
        <v>×</v>
      </c>
      <c r="FP30" s="219"/>
      <c r="FQ30" s="219"/>
      <c r="FR30" s="219"/>
      <c r="FS30" s="219" t="str">
        <f ca="1">IF(COUNTIF(空き状況確認テーブル!FS32:FV32,"×")&lt;&gt;0,"×",IF(COUNTIF(空き状況確認テーブル!FS32:FV32,"△")&lt;&gt;0,"△",IF(COUNTIF(空き状況確認テーブル!FS32:FV32,"△")&lt;&gt;0,"△","〇")))</f>
        <v>×</v>
      </c>
      <c r="FT30" s="219"/>
      <c r="FU30" s="219"/>
      <c r="FV30" s="219"/>
      <c r="FW30" s="216" t="str">
        <f ca="1">IF(COUNTIF(空き状況確認テーブル!FW32:FY32,"×")&lt;&gt;0,"×",IF(COUNTIF(空き状況確認テーブル!FW32:FY32,"△")&lt;&gt;0,"△",IF(COUNTIF(空き状況確認テーブル!FW32:FY32,"△")&lt;&gt;0,"△","〇")))</f>
        <v>×</v>
      </c>
      <c r="FX30" s="217"/>
      <c r="FY30" s="220"/>
    </row>
    <row r="31" spans="1:181" ht="0.2" customHeight="1">
      <c r="C31" s="192"/>
      <c r="AK31" s="192"/>
      <c r="AL31" s="191"/>
      <c r="BI31" s="192"/>
      <c r="BJ31" s="191"/>
      <c r="CG31" s="192"/>
      <c r="DE31" s="192"/>
      <c r="DF31" s="191"/>
      <c r="EC31" s="192"/>
      <c r="ED31" s="191"/>
      <c r="FA31" s="192"/>
      <c r="FB31" s="191"/>
      <c r="FY31" s="192"/>
    </row>
    <row r="32" spans="1:181">
      <c r="A32" s="38" t="s">
        <v>124</v>
      </c>
      <c r="B32" s="39"/>
      <c r="C32" s="196"/>
      <c r="D32" s="11" t="s">
        <v>123</v>
      </c>
      <c r="E32" s="10"/>
      <c r="F32" s="11"/>
      <c r="G32" s="8"/>
      <c r="H32" s="10"/>
      <c r="I32" s="10"/>
      <c r="J32" s="10"/>
      <c r="K32" s="10"/>
      <c r="L32" s="10"/>
      <c r="M32" s="10"/>
      <c r="N32" s="124"/>
      <c r="O32" s="188"/>
      <c r="P32" s="188"/>
      <c r="Q32" s="188"/>
      <c r="R32" s="188"/>
      <c r="S32" s="188"/>
      <c r="T32" s="188"/>
      <c r="U32" s="188"/>
      <c r="V32" s="188"/>
      <c r="W32" s="125"/>
      <c r="X32" s="188"/>
      <c r="Y32" s="188"/>
      <c r="Z32" s="126"/>
      <c r="AA32" s="188"/>
      <c r="AB32" s="188"/>
      <c r="AC32" s="188"/>
      <c r="AD32" s="188"/>
      <c r="AE32" s="125"/>
      <c r="AF32" s="188"/>
      <c r="AG32" s="188"/>
      <c r="AH32" s="126"/>
      <c r="AI32" s="188"/>
      <c r="AJ32" s="188"/>
      <c r="AK32" s="190"/>
      <c r="AL32" s="124"/>
      <c r="AM32" s="188"/>
      <c r="AN32" s="188"/>
      <c r="AO32" s="188"/>
      <c r="AP32" s="188"/>
      <c r="AQ32" s="188"/>
      <c r="AR32" s="188"/>
      <c r="AS32" s="188"/>
      <c r="AT32" s="188"/>
      <c r="AU32" s="125"/>
      <c r="AV32" s="188"/>
      <c r="AW32" s="188"/>
      <c r="AX32" s="126"/>
      <c r="AY32" s="188"/>
      <c r="AZ32" s="188"/>
      <c r="BA32" s="188"/>
      <c r="BB32" s="188"/>
      <c r="BC32" s="125"/>
      <c r="BD32" s="188"/>
      <c r="BE32" s="188"/>
      <c r="BF32" s="126"/>
      <c r="BG32" s="188"/>
      <c r="BH32" s="188"/>
      <c r="BI32" s="190"/>
      <c r="BJ32" s="124"/>
      <c r="BK32" s="188"/>
      <c r="BL32" s="188"/>
      <c r="BM32" s="188"/>
      <c r="BN32" s="188"/>
      <c r="BO32" s="188"/>
      <c r="BP32" s="188"/>
      <c r="BQ32" s="188"/>
      <c r="BR32" s="188"/>
      <c r="BS32" s="125"/>
      <c r="BT32" s="188"/>
      <c r="BU32" s="188"/>
      <c r="BV32" s="126"/>
      <c r="BW32" s="188"/>
      <c r="BX32" s="188"/>
      <c r="BY32" s="188"/>
      <c r="BZ32" s="188"/>
      <c r="CA32" s="125"/>
      <c r="CB32" s="188"/>
      <c r="CC32" s="188"/>
      <c r="CD32" s="126"/>
      <c r="CE32" s="188"/>
      <c r="CF32" s="188"/>
      <c r="CG32" s="190"/>
      <c r="CH32" s="188"/>
      <c r="CI32" s="188"/>
      <c r="CJ32" s="188"/>
      <c r="CK32" s="188"/>
      <c r="CL32" s="188"/>
      <c r="CM32" s="188"/>
      <c r="CN32" s="188"/>
      <c r="CO32" s="188"/>
      <c r="CP32" s="188"/>
      <c r="CQ32" s="125"/>
      <c r="CR32" s="188"/>
      <c r="CS32" s="188"/>
      <c r="CT32" s="126"/>
      <c r="CU32" s="188"/>
      <c r="CV32" s="188"/>
      <c r="CW32" s="188"/>
      <c r="CX32" s="188"/>
      <c r="CY32" s="125"/>
      <c r="CZ32" s="188"/>
      <c r="DA32" s="188"/>
      <c r="DB32" s="126"/>
      <c r="DC32" s="188"/>
      <c r="DD32" s="188"/>
      <c r="DE32" s="190"/>
      <c r="DF32" s="124"/>
      <c r="DG32" s="188"/>
      <c r="DH32" s="188"/>
      <c r="DI32" s="188"/>
      <c r="DJ32" s="188"/>
      <c r="DK32" s="188"/>
      <c r="DL32" s="188"/>
      <c r="DM32" s="188"/>
      <c r="DN32" s="188"/>
      <c r="DO32" s="125"/>
      <c r="DP32" s="188"/>
      <c r="DQ32" s="188"/>
      <c r="DR32" s="126"/>
      <c r="DS32" s="188"/>
      <c r="DT32" s="188"/>
      <c r="DU32" s="188"/>
      <c r="DV32" s="188"/>
      <c r="DW32" s="125"/>
      <c r="DX32" s="188"/>
      <c r="DY32" s="188"/>
      <c r="DZ32" s="126"/>
      <c r="EA32" s="188"/>
      <c r="EB32" s="188"/>
      <c r="EC32" s="190"/>
      <c r="ED32" s="124"/>
      <c r="EE32" s="188"/>
      <c r="EF32" s="188"/>
      <c r="EG32" s="188"/>
      <c r="EH32" s="188"/>
      <c r="EI32" s="188"/>
      <c r="EJ32" s="188"/>
      <c r="EK32" s="188"/>
      <c r="EL32" s="188"/>
      <c r="EM32" s="125"/>
      <c r="EN32" s="188"/>
      <c r="EO32" s="188"/>
      <c r="EP32" s="126"/>
      <c r="EQ32" s="188"/>
      <c r="ER32" s="188"/>
      <c r="ES32" s="188"/>
      <c r="ET32" s="188"/>
      <c r="EU32" s="125"/>
      <c r="EV32" s="188"/>
      <c r="EW32" s="188"/>
      <c r="EX32" s="126"/>
      <c r="EY32" s="188"/>
      <c r="EZ32" s="188"/>
      <c r="FA32" s="190"/>
      <c r="FB32" s="124"/>
      <c r="FC32" s="188"/>
      <c r="FD32" s="188"/>
      <c r="FE32" s="188"/>
      <c r="FF32" s="188"/>
      <c r="FG32" s="188"/>
      <c r="FH32" s="188"/>
      <c r="FI32" s="188"/>
      <c r="FJ32" s="188"/>
      <c r="FK32" s="125"/>
      <c r="FL32" s="188"/>
      <c r="FM32" s="188"/>
      <c r="FN32" s="126"/>
      <c r="FO32" s="188"/>
      <c r="FP32" s="188"/>
      <c r="FQ32" s="188"/>
      <c r="FR32" s="188"/>
      <c r="FS32" s="125"/>
      <c r="FT32" s="188"/>
      <c r="FU32" s="188"/>
      <c r="FV32" s="126"/>
      <c r="FW32" s="188"/>
      <c r="FX32" s="188"/>
      <c r="FY32" s="190"/>
    </row>
    <row r="33" spans="1:181">
      <c r="A33" s="40"/>
      <c r="B33" s="176" t="s">
        <v>374</v>
      </c>
      <c r="C33" s="197"/>
      <c r="D33" s="76" t="s">
        <v>321</v>
      </c>
      <c r="E33" s="10" t="str">
        <f>INDEX(施設情報!$D$1:$D$1000,MATCH(D33,施設情報!$C$1:$C$1000,0))</f>
        <v>1</v>
      </c>
      <c r="F33" s="76"/>
      <c r="G33" s="77" t="str">
        <f t="shared" ref="G33:G39" si="15">$D33&amp;"-"&amp;$N$5</f>
        <v>025-46391</v>
      </c>
      <c r="H33" s="53" t="str">
        <f t="shared" ref="H33:H39" si="16">$D33&amp;"-"&amp;$AL$5</f>
        <v>025-46392</v>
      </c>
      <c r="I33" s="78" t="str">
        <f t="shared" ref="I33:I39" si="17">$D33&amp;"-"&amp;$BJ$5</f>
        <v>025-46393</v>
      </c>
      <c r="J33" s="10" t="str">
        <f t="shared" ref="J33:J39" si="18">$D33&amp;"-"&amp;$CH$5</f>
        <v>025-46394</v>
      </c>
      <c r="K33" s="10" t="str">
        <f t="shared" ref="K33:K39" si="19">$D33&amp;"-"&amp;$DF$5</f>
        <v>025-46395</v>
      </c>
      <c r="L33" s="10" t="str">
        <f t="shared" ref="L33:L39" si="20">$D33&amp;"-"&amp;$ED$5</f>
        <v>025-46396</v>
      </c>
      <c r="M33" s="10" t="str">
        <f t="shared" ref="M33:M39" si="21">$D33&amp;"-"&amp;$FB$5</f>
        <v>025-46397</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6" t="str">
        <f ca="1">IF(COUNTIF(空き状況確認テーブル!T35:V35,"×")&lt;&gt;0,"×",IF(COUNTIF(空き状況確認テーブル!T35:V35,"△")&lt;&gt;0,"△",IF(COUNTIF(空き状況確認テーブル!T35:V35,"△")&lt;&gt;0,"△","〇")))</f>
        <v>△</v>
      </c>
      <c r="U33" s="217"/>
      <c r="V33" s="218"/>
      <c r="W33" s="219" t="str">
        <f ca="1">IF(COUNTIF(空き状況確認テーブル!W35:Z35,"×")&lt;&gt;0,"×",IF(COUNTIF(空き状況確認テーブル!W35:Z35,"△")&lt;&gt;0,"△",IF(COUNTIF(空き状況確認テーブル!W35:Z35,"△")&lt;&gt;0,"△","〇")))</f>
        <v>〇</v>
      </c>
      <c r="X33" s="219"/>
      <c r="Y33" s="219"/>
      <c r="Z33" s="219"/>
      <c r="AA33" s="219" t="str">
        <f ca="1">IF(COUNTIF(空き状況確認テーブル!AA35:AD35,"×")&lt;&gt;0,"×",IF(COUNTIF(空き状況確認テーブル!AA35:AD35,"△")&lt;&gt;0,"△",IF(COUNTIF(空き状況確認テーブル!AA35:AD35,"△")&lt;&gt;0,"△","〇")))</f>
        <v>〇</v>
      </c>
      <c r="AB33" s="219"/>
      <c r="AC33" s="219"/>
      <c r="AD33" s="219"/>
      <c r="AE33" s="219" t="str">
        <f ca="1">IF(COUNTIF(空き状況確認テーブル!AE35:AH35,"×")&lt;&gt;0,"×",IF(COUNTIF(空き状況確認テーブル!AE35:AH35,"△")&lt;&gt;0,"△",IF(COUNTIF(空き状況確認テーブル!AE35:AH35,"△")&lt;&gt;0,"△","〇")))</f>
        <v>△</v>
      </c>
      <c r="AF33" s="219"/>
      <c r="AG33" s="219"/>
      <c r="AH33" s="219"/>
      <c r="AI33" s="216" t="str">
        <f ca="1">IF(COUNTIF(空き状況確認テーブル!AI35:AK35,"×")&lt;&gt;0,"×",IF(COUNTIF(空き状況確認テーブル!AI35:AK35,"△")&lt;&gt;0,"△",IF(COUNTIF(空き状況確認テーブル!AI35:AK35,"△")&lt;&gt;0,"△","〇")))</f>
        <v>△</v>
      </c>
      <c r="AJ33" s="217"/>
      <c r="AK33" s="220"/>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6" t="str">
        <f ca="1">IF(COUNTIF(空き状況確認テーブル!AR35:AT35,"×")&lt;&gt;0,"×",IF(COUNTIF(空き状況確認テーブル!AR35:AT35,"△")&lt;&gt;0,"△",IF(COUNTIF(空き状況確認テーブル!AR35:AT35,"△")&lt;&gt;0,"△","〇")))</f>
        <v>△</v>
      </c>
      <c r="AS33" s="217"/>
      <c r="AT33" s="218"/>
      <c r="AU33" s="219" t="str">
        <f ca="1">IF(COUNTIF(空き状況確認テーブル!AU35:AX35,"×")&lt;&gt;0,"×",IF(COUNTIF(空き状況確認テーブル!AU35:AX35,"△")&lt;&gt;0,"△",IF(COUNTIF(空き状況確認テーブル!AU35:AX35,"△")&lt;&gt;0,"△","〇")))</f>
        <v>〇</v>
      </c>
      <c r="AV33" s="219"/>
      <c r="AW33" s="219"/>
      <c r="AX33" s="219"/>
      <c r="AY33" s="219" t="str">
        <f ca="1">IF(COUNTIF(空き状況確認テーブル!AY35:BB35,"×")&lt;&gt;0,"×",IF(COUNTIF(空き状況確認テーブル!AY35:BB35,"△")&lt;&gt;0,"△",IF(COUNTIF(空き状況確認テーブル!AY35:BB35,"△")&lt;&gt;0,"△","〇")))</f>
        <v>〇</v>
      </c>
      <c r="AZ33" s="219"/>
      <c r="BA33" s="219"/>
      <c r="BB33" s="219"/>
      <c r="BC33" s="219" t="str">
        <f ca="1">IF(COUNTIF(空き状況確認テーブル!BC35:BF35,"×")&lt;&gt;0,"×",IF(COUNTIF(空き状況確認テーブル!BC35:BF35,"△")&lt;&gt;0,"△",IF(COUNTIF(空き状況確認テーブル!BC35:BF35,"△")&lt;&gt;0,"△","〇")))</f>
        <v>△</v>
      </c>
      <c r="BD33" s="219"/>
      <c r="BE33" s="219"/>
      <c r="BF33" s="219"/>
      <c r="BG33" s="216" t="str">
        <f ca="1">IF(COUNTIF(空き状況確認テーブル!BG35:BI35,"×")&lt;&gt;0,"×",IF(COUNTIF(空き状況確認テーブル!BG35:BI35,"△")&lt;&gt;0,"△",IF(COUNTIF(空き状況確認テーブル!BG35:BI35,"△")&lt;&gt;0,"△","〇")))</f>
        <v>△</v>
      </c>
      <c r="BH33" s="217"/>
      <c r="BI33" s="220"/>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6" t="str">
        <f ca="1">IF(COUNTIF(空き状況確認テーブル!BP35:BR35,"×")&lt;&gt;0,"×",IF(COUNTIF(空き状況確認テーブル!BP35:BR35,"△")&lt;&gt;0,"△",IF(COUNTIF(空き状況確認テーブル!BP35:BR35,"△")&lt;&gt;0,"△","〇")))</f>
        <v>△</v>
      </c>
      <c r="BQ33" s="217"/>
      <c r="BR33" s="218"/>
      <c r="BS33" s="219" t="str">
        <f ca="1">IF(COUNTIF(空き状況確認テーブル!BS35:BV35,"×")&lt;&gt;0,"×",IF(COUNTIF(空き状況確認テーブル!BS35:BV35,"△")&lt;&gt;0,"△",IF(COUNTIF(空き状況確認テーブル!BS35:BV35,"△")&lt;&gt;0,"△","〇")))</f>
        <v>〇</v>
      </c>
      <c r="BT33" s="219"/>
      <c r="BU33" s="219"/>
      <c r="BV33" s="219"/>
      <c r="BW33" s="219" t="str">
        <f ca="1">IF(COUNTIF(空き状況確認テーブル!BW35:BZ35,"×")&lt;&gt;0,"×",IF(COUNTIF(空き状況確認テーブル!BW35:BZ35,"△")&lt;&gt;0,"△",IF(COUNTIF(空き状況確認テーブル!BW35:BZ35,"△")&lt;&gt;0,"△","〇")))</f>
        <v>〇</v>
      </c>
      <c r="BX33" s="219"/>
      <c r="BY33" s="219"/>
      <c r="BZ33" s="219"/>
      <c r="CA33" s="219" t="str">
        <f ca="1">IF(COUNTIF(空き状況確認テーブル!CA35:CD35,"×")&lt;&gt;0,"×",IF(COUNTIF(空き状況確認テーブル!CA35:CD35,"△")&lt;&gt;0,"△",IF(COUNTIF(空き状況確認テーブル!CA35:CD35,"△")&lt;&gt;0,"△","〇")))</f>
        <v>△</v>
      </c>
      <c r="CB33" s="219"/>
      <c r="CC33" s="219"/>
      <c r="CD33" s="219"/>
      <c r="CE33" s="216" t="str">
        <f ca="1">IF(COUNTIF(空き状況確認テーブル!CE35:CG35,"×")&lt;&gt;0,"×",IF(COUNTIF(空き状況確認テーブル!CE35:CG35,"△")&lt;&gt;0,"△",IF(COUNTIF(空き状況確認テーブル!CE35:CG35,"△")&lt;&gt;0,"△","〇")))</f>
        <v>△</v>
      </c>
      <c r="CF33" s="217"/>
      <c r="CG33" s="220"/>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6" t="str">
        <f ca="1">IF(COUNTIF(空き状況確認テーブル!CN35:CP35,"×")&lt;&gt;0,"×",IF(COUNTIF(空き状況確認テーブル!CN35:CP35,"△")&lt;&gt;0,"△",IF(COUNTIF(空き状況確認テーブル!CN35:CP35,"△")&lt;&gt;0,"△","〇")))</f>
        <v>△</v>
      </c>
      <c r="CO33" s="217"/>
      <c r="CP33" s="218"/>
      <c r="CQ33" s="219" t="str">
        <f ca="1">IF(COUNTIF(空き状況確認テーブル!CQ35:CT35,"×")&lt;&gt;0,"×",IF(COUNTIF(空き状況確認テーブル!CQ35:CT35,"△")&lt;&gt;0,"△",IF(COUNTIF(空き状況確認テーブル!CQ35:CT35,"△")&lt;&gt;0,"△","〇")))</f>
        <v>〇</v>
      </c>
      <c r="CR33" s="219"/>
      <c r="CS33" s="219"/>
      <c r="CT33" s="219"/>
      <c r="CU33" s="219" t="str">
        <f ca="1">IF(COUNTIF(空き状況確認テーブル!CU35:CX35,"×")&lt;&gt;0,"×",IF(COUNTIF(空き状況確認テーブル!CU35:CX35,"△")&lt;&gt;0,"△",IF(COUNTIF(空き状況確認テーブル!CU35:CX35,"△")&lt;&gt;0,"△","〇")))</f>
        <v>〇</v>
      </c>
      <c r="CV33" s="219"/>
      <c r="CW33" s="219"/>
      <c r="CX33" s="219"/>
      <c r="CY33" s="219" t="str">
        <f ca="1">IF(COUNTIF(空き状況確認テーブル!CY35:DB35,"×")&lt;&gt;0,"×",IF(COUNTIF(空き状況確認テーブル!CY35:DB35,"△")&lt;&gt;0,"△",IF(COUNTIF(空き状況確認テーブル!CY35:DB35,"△")&lt;&gt;0,"△","〇")))</f>
        <v>△</v>
      </c>
      <c r="CZ33" s="219"/>
      <c r="DA33" s="219"/>
      <c r="DB33" s="219"/>
      <c r="DC33" s="216" t="str">
        <f ca="1">IF(COUNTIF(空き状況確認テーブル!DC35:DE35,"×")&lt;&gt;0,"×",IF(COUNTIF(空き状況確認テーブル!DC35:DE35,"△")&lt;&gt;0,"△",IF(COUNTIF(空き状況確認テーブル!DC35:DE35,"△")&lt;&gt;0,"△","〇")))</f>
        <v>△</v>
      </c>
      <c r="DD33" s="217"/>
      <c r="DE33" s="220"/>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6" t="str">
        <f ca="1">IF(COUNTIF(空き状況確認テーブル!DL35:DN35,"×")&lt;&gt;0,"×",IF(COUNTIF(空き状況確認テーブル!DL35:DN35,"△")&lt;&gt;0,"△",IF(COUNTIF(空き状況確認テーブル!DL35:DN35,"△")&lt;&gt;0,"△","〇")))</f>
        <v>△</v>
      </c>
      <c r="DM33" s="217"/>
      <c r="DN33" s="218"/>
      <c r="DO33" s="219" t="str">
        <f ca="1">IF(COUNTIF(空き状況確認テーブル!DO35:DR35,"×")&lt;&gt;0,"×",IF(COUNTIF(空き状況確認テーブル!DO35:DR35,"△")&lt;&gt;0,"△",IF(COUNTIF(空き状況確認テーブル!DO35:DR35,"△")&lt;&gt;0,"△","〇")))</f>
        <v>〇</v>
      </c>
      <c r="DP33" s="219"/>
      <c r="DQ33" s="219"/>
      <c r="DR33" s="219"/>
      <c r="DS33" s="219" t="str">
        <f ca="1">IF(COUNTIF(空き状況確認テーブル!DS35:DV35,"×")&lt;&gt;0,"×",IF(COUNTIF(空き状況確認テーブル!DS35:DV35,"△")&lt;&gt;0,"△",IF(COUNTIF(空き状況確認テーブル!DS35:DV35,"△")&lt;&gt;0,"△","〇")))</f>
        <v>〇</v>
      </c>
      <c r="DT33" s="219"/>
      <c r="DU33" s="219"/>
      <c r="DV33" s="219"/>
      <c r="DW33" s="219" t="str">
        <f ca="1">IF(COUNTIF(空き状況確認テーブル!DW35:DZ35,"×")&lt;&gt;0,"×",IF(COUNTIF(空き状況確認テーブル!DW35:DZ35,"△")&lt;&gt;0,"△",IF(COUNTIF(空き状況確認テーブル!DW35:DZ35,"△")&lt;&gt;0,"△","〇")))</f>
        <v>△</v>
      </c>
      <c r="DX33" s="219"/>
      <c r="DY33" s="219"/>
      <c r="DZ33" s="219"/>
      <c r="EA33" s="216" t="str">
        <f ca="1">IF(COUNTIF(空き状況確認テーブル!EA35:EC35,"×")&lt;&gt;0,"×",IF(COUNTIF(空き状況確認テーブル!EA35:EC35,"△")&lt;&gt;0,"△",IF(COUNTIF(空き状況確認テーブル!EA35:EC35,"△")&lt;&gt;0,"△","〇")))</f>
        <v>△</v>
      </c>
      <c r="EB33" s="217"/>
      <c r="EC33" s="220"/>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6" t="str">
        <f ca="1">IF(COUNTIF(空き状況確認テーブル!EJ35:EL35,"×")&lt;&gt;0,"×",IF(COUNTIF(空き状況確認テーブル!EJ35:EL35,"△")&lt;&gt;0,"△",IF(COUNTIF(空き状況確認テーブル!EJ35:EL35,"△")&lt;&gt;0,"△","〇")))</f>
        <v>×</v>
      </c>
      <c r="EK33" s="217"/>
      <c r="EL33" s="218"/>
      <c r="EM33" s="219" t="str">
        <f ca="1">IF(COUNTIF(空き状況確認テーブル!EM35:EP35,"×")&lt;&gt;0,"×",IF(COUNTIF(空き状況確認テーブル!EM35:EP35,"△")&lt;&gt;0,"△",IF(COUNTIF(空き状況確認テーブル!EM35:EP35,"△")&lt;&gt;0,"△","〇")))</f>
        <v>×</v>
      </c>
      <c r="EN33" s="219"/>
      <c r="EO33" s="219"/>
      <c r="EP33" s="219"/>
      <c r="EQ33" s="219" t="str">
        <f ca="1">IF(COUNTIF(空き状況確認テーブル!EQ35:ET35,"×")&lt;&gt;0,"×",IF(COUNTIF(空き状況確認テーブル!EQ35:ET35,"△")&lt;&gt;0,"△",IF(COUNTIF(空き状況確認テーブル!EQ35:ET35,"△")&lt;&gt;0,"△","〇")))</f>
        <v>×</v>
      </c>
      <c r="ER33" s="219"/>
      <c r="ES33" s="219"/>
      <c r="ET33" s="219"/>
      <c r="EU33" s="219" t="str">
        <f ca="1">IF(COUNTIF(空き状況確認テーブル!EU35:EX35,"×")&lt;&gt;0,"×",IF(COUNTIF(空き状況確認テーブル!EU35:EX35,"△")&lt;&gt;0,"△",IF(COUNTIF(空き状況確認テーブル!EU35:EX35,"△")&lt;&gt;0,"△","〇")))</f>
        <v>×</v>
      </c>
      <c r="EV33" s="219"/>
      <c r="EW33" s="219"/>
      <c r="EX33" s="219"/>
      <c r="EY33" s="216" t="str">
        <f ca="1">IF(COUNTIF(空き状況確認テーブル!EY35:FA35,"×")&lt;&gt;0,"×",IF(COUNTIF(空き状況確認テーブル!EY35:FA35,"△")&lt;&gt;0,"△",IF(COUNTIF(空き状況確認テーブル!EY35:FA35,"△")&lt;&gt;0,"△","〇")))</f>
        <v>×</v>
      </c>
      <c r="EZ33" s="217"/>
      <c r="FA33" s="220"/>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6" t="str">
        <f ca="1">IF(COUNTIF(空き状況確認テーブル!FH35:FJ35,"×")&lt;&gt;0,"×",IF(COUNTIF(空き状況確認テーブル!FH35:FJ35,"△")&lt;&gt;0,"△",IF(COUNTIF(空き状況確認テーブル!FH35:FJ35,"△")&lt;&gt;0,"△","〇")))</f>
        <v>×</v>
      </c>
      <c r="FI33" s="217"/>
      <c r="FJ33" s="218"/>
      <c r="FK33" s="219" t="str">
        <f ca="1">IF(COUNTIF(空き状況確認テーブル!FK35:FN35,"×")&lt;&gt;0,"×",IF(COUNTIF(空き状況確認テーブル!FK35:FN35,"△")&lt;&gt;0,"△",IF(COUNTIF(空き状況確認テーブル!FK35:FN35,"△")&lt;&gt;0,"△","〇")))</f>
        <v>×</v>
      </c>
      <c r="FL33" s="219"/>
      <c r="FM33" s="219"/>
      <c r="FN33" s="219"/>
      <c r="FO33" s="219" t="str">
        <f ca="1">IF(COUNTIF(空き状況確認テーブル!FO35:FR35,"×")&lt;&gt;0,"×",IF(COUNTIF(空き状況確認テーブル!FO35:FR35,"△")&lt;&gt;0,"△",IF(COUNTIF(空き状況確認テーブル!FO35:FR35,"△")&lt;&gt;0,"△","〇")))</f>
        <v>×</v>
      </c>
      <c r="FP33" s="219"/>
      <c r="FQ33" s="219"/>
      <c r="FR33" s="219"/>
      <c r="FS33" s="219" t="str">
        <f ca="1">IF(COUNTIF(空き状況確認テーブル!FS35:FV35,"×")&lt;&gt;0,"×",IF(COUNTIF(空き状況確認テーブル!FS35:FV35,"△")&lt;&gt;0,"△",IF(COUNTIF(空き状況確認テーブル!FS35:FV35,"△")&lt;&gt;0,"△","〇")))</f>
        <v>×</v>
      </c>
      <c r="FT33" s="219"/>
      <c r="FU33" s="219"/>
      <c r="FV33" s="219"/>
      <c r="FW33" s="216" t="str">
        <f ca="1">IF(COUNTIF(空き状況確認テーブル!FW35:FY35,"×")&lt;&gt;0,"×",IF(COUNTIF(空き状況確認テーブル!FW35:FY35,"△")&lt;&gt;0,"△",IF(COUNTIF(空き状況確認テーブル!FW35:FY35,"△")&lt;&gt;0,"△","〇")))</f>
        <v>×</v>
      </c>
      <c r="FX33" s="217"/>
      <c r="FY33" s="220"/>
    </row>
    <row r="34" spans="1:181">
      <c r="A34" s="40"/>
      <c r="B34" s="177" t="s">
        <v>375</v>
      </c>
      <c r="C34" s="197" t="s">
        <v>451</v>
      </c>
      <c r="D34" s="11" t="s">
        <v>402</v>
      </c>
      <c r="E34" s="10" t="str">
        <f>INDEX(施設情報!$D$1:$D$1000,MATCH(D34,施設情報!$C$1:$C$1000,0))</f>
        <v>1</v>
      </c>
      <c r="F34" s="11"/>
      <c r="G34" s="8" t="str">
        <f t="shared" si="15"/>
        <v>026-46391</v>
      </c>
      <c r="H34" s="10" t="str">
        <f t="shared" si="16"/>
        <v>026-46392</v>
      </c>
      <c r="I34" s="10" t="str">
        <f t="shared" si="17"/>
        <v>026-46393</v>
      </c>
      <c r="J34" s="10" t="str">
        <f t="shared" si="18"/>
        <v>026-46394</v>
      </c>
      <c r="K34" s="10" t="str">
        <f t="shared" si="19"/>
        <v>026-46395</v>
      </c>
      <c r="L34" s="10" t="str">
        <f t="shared" si="20"/>
        <v>026-46396</v>
      </c>
      <c r="M34" s="10" t="str">
        <f t="shared" si="21"/>
        <v>026-46397</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6" t="str">
        <f ca="1">IF(COUNTIF(空き状況確認テーブル!T36:V36,"×")&lt;&gt;0,"×",IF(COUNTIF(空き状況確認テーブル!T36:V36,"△")&lt;&gt;0,"△",IF(COUNTIF(空き状況確認テーブル!T36:V36,"△")&lt;&gt;0,"△","〇")))</f>
        <v>△</v>
      </c>
      <c r="U34" s="217"/>
      <c r="V34" s="218"/>
      <c r="W34" s="219" t="str">
        <f ca="1">IF(COUNTIF(空き状況確認テーブル!W36:Z36,"×")&lt;&gt;0,"×",IF(COUNTIF(空き状況確認テーブル!W36:Z36,"△")&lt;&gt;0,"△",IF(COUNTIF(空き状況確認テーブル!W36:Z36,"△")&lt;&gt;0,"△","〇")))</f>
        <v>〇</v>
      </c>
      <c r="X34" s="219"/>
      <c r="Y34" s="219"/>
      <c r="Z34" s="219"/>
      <c r="AA34" s="219" t="str">
        <f ca="1">IF(COUNTIF(空き状況確認テーブル!AA36:AD36,"×")&lt;&gt;0,"×",IF(COUNTIF(空き状況確認テーブル!AA36:AD36,"△")&lt;&gt;0,"△",IF(COUNTIF(空き状況確認テーブル!AA36:AD36,"△")&lt;&gt;0,"△","〇")))</f>
        <v>〇</v>
      </c>
      <c r="AB34" s="219"/>
      <c r="AC34" s="219"/>
      <c r="AD34" s="219"/>
      <c r="AE34" s="219" t="str">
        <f ca="1">IF(COUNTIF(空き状況確認テーブル!AE36:AH36,"×")&lt;&gt;0,"×",IF(COUNTIF(空き状況確認テーブル!AE36:AH36,"△")&lt;&gt;0,"△",IF(COUNTIF(空き状況確認テーブル!AE36:AH36,"△")&lt;&gt;0,"△","〇")))</f>
        <v>△</v>
      </c>
      <c r="AF34" s="219"/>
      <c r="AG34" s="219"/>
      <c r="AH34" s="219"/>
      <c r="AI34" s="216" t="str">
        <f ca="1">IF(COUNTIF(空き状況確認テーブル!AI36:AK36,"×")&lt;&gt;0,"×",IF(COUNTIF(空き状況確認テーブル!AI36:AK36,"△")&lt;&gt;0,"△",IF(COUNTIF(空き状況確認テーブル!AI36:AK36,"△")&lt;&gt;0,"△","〇")))</f>
        <v>△</v>
      </c>
      <c r="AJ34" s="217"/>
      <c r="AK34" s="220"/>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6" t="str">
        <f ca="1">IF(COUNTIF(空き状況確認テーブル!AR36:AT36,"×")&lt;&gt;0,"×",IF(COUNTIF(空き状況確認テーブル!AR36:AT36,"△")&lt;&gt;0,"△",IF(COUNTIF(空き状況確認テーブル!AR36:AT36,"△")&lt;&gt;0,"△","〇")))</f>
        <v>×</v>
      </c>
      <c r="AS34" s="217"/>
      <c r="AT34" s="218"/>
      <c r="AU34" s="219" t="str">
        <f ca="1">IF(COUNTIF(空き状況確認テーブル!AU36:AX36,"×")&lt;&gt;0,"×",IF(COUNTIF(空き状況確認テーブル!AU36:AX36,"△")&lt;&gt;0,"△",IF(COUNTIF(空き状況確認テーブル!AU36:AX36,"△")&lt;&gt;0,"△","〇")))</f>
        <v>×</v>
      </c>
      <c r="AV34" s="219"/>
      <c r="AW34" s="219"/>
      <c r="AX34" s="219"/>
      <c r="AY34" s="219" t="str">
        <f ca="1">IF(COUNTIF(空き状況確認テーブル!AY36:BB36,"×")&lt;&gt;0,"×",IF(COUNTIF(空き状況確認テーブル!AY36:BB36,"△")&lt;&gt;0,"△",IF(COUNTIF(空き状況確認テーブル!AY36:BB36,"△")&lt;&gt;0,"△","〇")))</f>
        <v>×</v>
      </c>
      <c r="AZ34" s="219"/>
      <c r="BA34" s="219"/>
      <c r="BB34" s="219"/>
      <c r="BC34" s="219" t="str">
        <f ca="1">IF(COUNTIF(空き状況確認テーブル!BC36:BF36,"×")&lt;&gt;0,"×",IF(COUNTIF(空き状況確認テーブル!BC36:BF36,"△")&lt;&gt;0,"△",IF(COUNTIF(空き状況確認テーブル!BC36:BF36,"△")&lt;&gt;0,"△","〇")))</f>
        <v>△</v>
      </c>
      <c r="BD34" s="219"/>
      <c r="BE34" s="219"/>
      <c r="BF34" s="219"/>
      <c r="BG34" s="216" t="str">
        <f ca="1">IF(COUNTIF(空き状況確認テーブル!BG36:BI36,"×")&lt;&gt;0,"×",IF(COUNTIF(空き状況確認テーブル!BG36:BI36,"△")&lt;&gt;0,"△",IF(COUNTIF(空き状況確認テーブル!BG36:BI36,"△")&lt;&gt;0,"△","〇")))</f>
        <v>△</v>
      </c>
      <c r="BH34" s="217"/>
      <c r="BI34" s="220"/>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6" t="str">
        <f ca="1">IF(COUNTIF(空き状況確認テーブル!BP36:BR36,"×")&lt;&gt;0,"×",IF(COUNTIF(空き状況確認テーブル!BP36:BR36,"△")&lt;&gt;0,"△",IF(COUNTIF(空き状況確認テーブル!BP36:BR36,"△")&lt;&gt;0,"△","〇")))</f>
        <v>△</v>
      </c>
      <c r="BQ34" s="217"/>
      <c r="BR34" s="218"/>
      <c r="BS34" s="219" t="str">
        <f ca="1">IF(COUNTIF(空き状況確認テーブル!BS36:BV36,"×")&lt;&gt;0,"×",IF(COUNTIF(空き状況確認テーブル!BS36:BV36,"△")&lt;&gt;0,"△",IF(COUNTIF(空き状況確認テーブル!BS36:BV36,"△")&lt;&gt;0,"△","〇")))</f>
        <v>〇</v>
      </c>
      <c r="BT34" s="219"/>
      <c r="BU34" s="219"/>
      <c r="BV34" s="219"/>
      <c r="BW34" s="219" t="str">
        <f ca="1">IF(COUNTIF(空き状況確認テーブル!BW36:BZ36,"×")&lt;&gt;0,"×",IF(COUNTIF(空き状況確認テーブル!BW36:BZ36,"△")&lt;&gt;0,"△",IF(COUNTIF(空き状況確認テーブル!BW36:BZ36,"△")&lt;&gt;0,"△","〇")))</f>
        <v>〇</v>
      </c>
      <c r="BX34" s="219"/>
      <c r="BY34" s="219"/>
      <c r="BZ34" s="219"/>
      <c r="CA34" s="219" t="str">
        <f ca="1">IF(COUNTIF(空き状況確認テーブル!CA36:CD36,"×")&lt;&gt;0,"×",IF(COUNTIF(空き状況確認テーブル!CA36:CD36,"△")&lt;&gt;0,"△",IF(COUNTIF(空き状況確認テーブル!CA36:CD36,"△")&lt;&gt;0,"△","〇")))</f>
        <v>△</v>
      </c>
      <c r="CB34" s="219"/>
      <c r="CC34" s="219"/>
      <c r="CD34" s="219"/>
      <c r="CE34" s="216" t="str">
        <f ca="1">IF(COUNTIF(空き状況確認テーブル!CE36:CG36,"×")&lt;&gt;0,"×",IF(COUNTIF(空き状況確認テーブル!CE36:CG36,"△")&lt;&gt;0,"△",IF(COUNTIF(空き状況確認テーブル!CE36:CG36,"△")&lt;&gt;0,"△","〇")))</f>
        <v>△</v>
      </c>
      <c r="CF34" s="217"/>
      <c r="CG34" s="220"/>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6" t="str">
        <f ca="1">IF(COUNTIF(空き状況確認テーブル!CN36:CP36,"×")&lt;&gt;0,"×",IF(COUNTIF(空き状況確認テーブル!CN36:CP36,"△")&lt;&gt;0,"△",IF(COUNTIF(空き状況確認テーブル!CN36:CP36,"△")&lt;&gt;0,"△","〇")))</f>
        <v>△</v>
      </c>
      <c r="CO34" s="217"/>
      <c r="CP34" s="218"/>
      <c r="CQ34" s="219" t="str">
        <f ca="1">IF(COUNTIF(空き状況確認テーブル!CQ36:CT36,"×")&lt;&gt;0,"×",IF(COUNTIF(空き状況確認テーブル!CQ36:CT36,"△")&lt;&gt;0,"△",IF(COUNTIF(空き状況確認テーブル!CQ36:CT36,"△")&lt;&gt;0,"△","〇")))</f>
        <v>〇</v>
      </c>
      <c r="CR34" s="219"/>
      <c r="CS34" s="219"/>
      <c r="CT34" s="219"/>
      <c r="CU34" s="219" t="str">
        <f ca="1">IF(COUNTIF(空き状況確認テーブル!CU36:CX36,"×")&lt;&gt;0,"×",IF(COUNTIF(空き状況確認テーブル!CU36:CX36,"△")&lt;&gt;0,"△",IF(COUNTIF(空き状況確認テーブル!CU36:CX36,"△")&lt;&gt;0,"△","〇")))</f>
        <v>〇</v>
      </c>
      <c r="CV34" s="219"/>
      <c r="CW34" s="219"/>
      <c r="CX34" s="219"/>
      <c r="CY34" s="219" t="str">
        <f ca="1">IF(COUNTIF(空き状況確認テーブル!CY36:DB36,"×")&lt;&gt;0,"×",IF(COUNTIF(空き状況確認テーブル!CY36:DB36,"△")&lt;&gt;0,"△",IF(COUNTIF(空き状況確認テーブル!CY36:DB36,"△")&lt;&gt;0,"△","〇")))</f>
        <v>△</v>
      </c>
      <c r="CZ34" s="219"/>
      <c r="DA34" s="219"/>
      <c r="DB34" s="219"/>
      <c r="DC34" s="216" t="str">
        <f ca="1">IF(COUNTIF(空き状況確認テーブル!DC36:DE36,"×")&lt;&gt;0,"×",IF(COUNTIF(空き状況確認テーブル!DC36:DE36,"△")&lt;&gt;0,"△",IF(COUNTIF(空き状況確認テーブル!DC36:DE36,"△")&lt;&gt;0,"△","〇")))</f>
        <v>△</v>
      </c>
      <c r="DD34" s="217"/>
      <c r="DE34" s="220"/>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6" t="str">
        <f ca="1">IF(COUNTIF(空き状況確認テーブル!DL36:DN36,"×")&lt;&gt;0,"×",IF(COUNTIF(空き状況確認テーブル!DL36:DN36,"△")&lt;&gt;0,"△",IF(COUNTIF(空き状況確認テーブル!DL36:DN36,"△")&lt;&gt;0,"△","〇")))</f>
        <v>△</v>
      </c>
      <c r="DM34" s="217"/>
      <c r="DN34" s="218"/>
      <c r="DO34" s="219" t="str">
        <f ca="1">IF(COUNTIF(空き状況確認テーブル!DO36:DR36,"×")&lt;&gt;0,"×",IF(COUNTIF(空き状況確認テーブル!DO36:DR36,"△")&lt;&gt;0,"△",IF(COUNTIF(空き状況確認テーブル!DO36:DR36,"△")&lt;&gt;0,"△","〇")))</f>
        <v>〇</v>
      </c>
      <c r="DP34" s="219"/>
      <c r="DQ34" s="219"/>
      <c r="DR34" s="219"/>
      <c r="DS34" s="219" t="str">
        <f ca="1">IF(COUNTIF(空き状況確認テーブル!DS36:DV36,"×")&lt;&gt;0,"×",IF(COUNTIF(空き状況確認テーブル!DS36:DV36,"△")&lt;&gt;0,"△",IF(COUNTIF(空き状況確認テーブル!DS36:DV36,"△")&lt;&gt;0,"△","〇")))</f>
        <v>〇</v>
      </c>
      <c r="DT34" s="219"/>
      <c r="DU34" s="219"/>
      <c r="DV34" s="219"/>
      <c r="DW34" s="219" t="str">
        <f ca="1">IF(COUNTIF(空き状況確認テーブル!DW36:DZ36,"×")&lt;&gt;0,"×",IF(COUNTIF(空き状況確認テーブル!DW36:DZ36,"△")&lt;&gt;0,"△",IF(COUNTIF(空き状況確認テーブル!DW36:DZ36,"△")&lt;&gt;0,"△","〇")))</f>
        <v>△</v>
      </c>
      <c r="DX34" s="219"/>
      <c r="DY34" s="219"/>
      <c r="DZ34" s="219"/>
      <c r="EA34" s="216" t="str">
        <f ca="1">IF(COUNTIF(空き状況確認テーブル!EA36:EC36,"×")&lt;&gt;0,"×",IF(COUNTIF(空き状況確認テーブル!EA36:EC36,"△")&lt;&gt;0,"△",IF(COUNTIF(空き状況確認テーブル!EA36:EC36,"△")&lt;&gt;0,"△","〇")))</f>
        <v>△</v>
      </c>
      <c r="EB34" s="217"/>
      <c r="EC34" s="220"/>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6" t="str">
        <f ca="1">IF(COUNTIF(空き状況確認テーブル!EJ36:EL36,"×")&lt;&gt;0,"×",IF(COUNTIF(空き状況確認テーブル!EJ36:EL36,"△")&lt;&gt;0,"△",IF(COUNTIF(空き状況確認テーブル!EJ36:EL36,"△")&lt;&gt;0,"△","〇")))</f>
        <v>×</v>
      </c>
      <c r="EK34" s="217"/>
      <c r="EL34" s="218"/>
      <c r="EM34" s="219" t="str">
        <f ca="1">IF(COUNTIF(空き状況確認テーブル!EM36:EP36,"×")&lt;&gt;0,"×",IF(COUNTIF(空き状況確認テーブル!EM36:EP36,"△")&lt;&gt;0,"△",IF(COUNTIF(空き状況確認テーブル!EM36:EP36,"△")&lt;&gt;0,"△","〇")))</f>
        <v>×</v>
      </c>
      <c r="EN34" s="219"/>
      <c r="EO34" s="219"/>
      <c r="EP34" s="219"/>
      <c r="EQ34" s="219" t="str">
        <f ca="1">IF(COUNTIF(空き状況確認テーブル!EQ36:ET36,"×")&lt;&gt;0,"×",IF(COUNTIF(空き状況確認テーブル!EQ36:ET36,"△")&lt;&gt;0,"△",IF(COUNTIF(空き状況確認テーブル!EQ36:ET36,"△")&lt;&gt;0,"△","〇")))</f>
        <v>×</v>
      </c>
      <c r="ER34" s="219"/>
      <c r="ES34" s="219"/>
      <c r="ET34" s="219"/>
      <c r="EU34" s="219" t="str">
        <f ca="1">IF(COUNTIF(空き状況確認テーブル!EU36:EX36,"×")&lt;&gt;0,"×",IF(COUNTIF(空き状況確認テーブル!EU36:EX36,"△")&lt;&gt;0,"△",IF(COUNTIF(空き状況確認テーブル!EU36:EX36,"△")&lt;&gt;0,"△","〇")))</f>
        <v>×</v>
      </c>
      <c r="EV34" s="219"/>
      <c r="EW34" s="219"/>
      <c r="EX34" s="219"/>
      <c r="EY34" s="216" t="str">
        <f ca="1">IF(COUNTIF(空き状況確認テーブル!EY36:FA36,"×")&lt;&gt;0,"×",IF(COUNTIF(空き状況確認テーブル!EY36:FA36,"△")&lt;&gt;0,"△",IF(COUNTIF(空き状況確認テーブル!EY36:FA36,"△")&lt;&gt;0,"△","〇")))</f>
        <v>×</v>
      </c>
      <c r="EZ34" s="217"/>
      <c r="FA34" s="220"/>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6" t="str">
        <f ca="1">IF(COUNTIF(空き状況確認テーブル!FH36:FJ36,"×")&lt;&gt;0,"×",IF(COUNTIF(空き状況確認テーブル!FH36:FJ36,"△")&lt;&gt;0,"△",IF(COUNTIF(空き状況確認テーブル!FH36:FJ36,"△")&lt;&gt;0,"△","〇")))</f>
        <v>×</v>
      </c>
      <c r="FI34" s="217"/>
      <c r="FJ34" s="218"/>
      <c r="FK34" s="219" t="str">
        <f ca="1">IF(COUNTIF(空き状況確認テーブル!FK36:FN36,"×")&lt;&gt;0,"×",IF(COUNTIF(空き状況確認テーブル!FK36:FN36,"△")&lt;&gt;0,"△",IF(COUNTIF(空き状況確認テーブル!FK36:FN36,"△")&lt;&gt;0,"△","〇")))</f>
        <v>×</v>
      </c>
      <c r="FL34" s="219"/>
      <c r="FM34" s="219"/>
      <c r="FN34" s="219"/>
      <c r="FO34" s="219" t="str">
        <f ca="1">IF(COUNTIF(空き状況確認テーブル!FO36:FR36,"×")&lt;&gt;0,"×",IF(COUNTIF(空き状況確認テーブル!FO36:FR36,"△")&lt;&gt;0,"△",IF(COUNTIF(空き状況確認テーブル!FO36:FR36,"△")&lt;&gt;0,"△","〇")))</f>
        <v>×</v>
      </c>
      <c r="FP34" s="219"/>
      <c r="FQ34" s="219"/>
      <c r="FR34" s="219"/>
      <c r="FS34" s="219" t="str">
        <f ca="1">IF(COUNTIF(空き状況確認テーブル!FS36:FV36,"×")&lt;&gt;0,"×",IF(COUNTIF(空き状況確認テーブル!FS36:FV36,"△")&lt;&gt;0,"△",IF(COUNTIF(空き状況確認テーブル!FS36:FV36,"△")&lt;&gt;0,"△","〇")))</f>
        <v>×</v>
      </c>
      <c r="FT34" s="219"/>
      <c r="FU34" s="219"/>
      <c r="FV34" s="219"/>
      <c r="FW34" s="216" t="str">
        <f ca="1">IF(COUNTIF(空き状況確認テーブル!FW36:FY36,"×")&lt;&gt;0,"×",IF(COUNTIF(空き状況確認テーブル!FW36:FY36,"△")&lt;&gt;0,"△",IF(COUNTIF(空き状況確認テーブル!FW36:FY36,"△")&lt;&gt;0,"△","〇")))</f>
        <v>×</v>
      </c>
      <c r="FX34" s="217"/>
      <c r="FY34" s="220"/>
    </row>
    <row r="35" spans="1:181">
      <c r="A35" s="40"/>
      <c r="B35" s="171" t="s">
        <v>356</v>
      </c>
      <c r="C35" s="197" t="s">
        <v>450</v>
      </c>
      <c r="D35" s="11" t="s">
        <v>178</v>
      </c>
      <c r="E35" s="10" t="str">
        <f>INDEX(施設情報!$D$1:$D$1000,MATCH(D35,施設情報!$C$1:$C$1000,0))</f>
        <v>1</v>
      </c>
      <c r="F35" s="11"/>
      <c r="G35" s="8" t="str">
        <f t="shared" si="15"/>
        <v>029-46391</v>
      </c>
      <c r="H35" s="10" t="str">
        <f t="shared" si="16"/>
        <v>029-46392</v>
      </c>
      <c r="I35" s="10" t="str">
        <f t="shared" si="17"/>
        <v>029-46393</v>
      </c>
      <c r="J35" s="10" t="str">
        <f t="shared" si="18"/>
        <v>029-46394</v>
      </c>
      <c r="K35" s="10" t="str">
        <f t="shared" si="19"/>
        <v>029-46395</v>
      </c>
      <c r="L35" s="10" t="str">
        <f t="shared" si="20"/>
        <v>029-46396</v>
      </c>
      <c r="M35" s="10" t="str">
        <f t="shared" si="21"/>
        <v>029-46397</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6" t="str">
        <f ca="1">IF(COUNTIF(空き状況確認テーブル!T37:V37,"×")&lt;&gt;0,"×",IF(COUNTIF(空き状況確認テーブル!T37:V37,"△")&lt;&gt;0,"△",IF(COUNTIF(空き状況確認テーブル!T38:V38,"△")&lt;&gt;0,"△","〇")))</f>
        <v>△</v>
      </c>
      <c r="U35" s="217"/>
      <c r="V35" s="218"/>
      <c r="W35" s="219" t="str">
        <f ca="1">IF(COUNTIF(空き状況確認テーブル!W37:Z37,"×")&lt;&gt;0,"×",IF(COUNTIF(空き状況確認テーブル!W37:Z37,"△")&lt;&gt;0,"△",IF(COUNTIF(空き状況確認テーブル!W37:Z37,"△")&lt;&gt;0,"△","〇")))</f>
        <v>〇</v>
      </c>
      <c r="X35" s="219"/>
      <c r="Y35" s="219"/>
      <c r="Z35" s="219"/>
      <c r="AA35" s="219" t="str">
        <f ca="1">IF(COUNTIF(空き状況確認テーブル!AA37:AD37,"×")&lt;&gt;0,"×",IF(COUNTIF(空き状況確認テーブル!AA37:AD37,"△")&lt;&gt;0,"△",IF(COUNTIF(空き状況確認テーブル!AA37:AD37,"△")&lt;&gt;0,"△","〇")))</f>
        <v>〇</v>
      </c>
      <c r="AB35" s="219"/>
      <c r="AC35" s="219"/>
      <c r="AD35" s="219"/>
      <c r="AE35" s="219" t="str">
        <f ca="1">IF(COUNTIF(空き状況確認テーブル!AE37:AH37,"×")&lt;&gt;0,"×",IF(COUNTIF(空き状況確認テーブル!AE37:AH37,"△")&lt;&gt;0,"△",IF(COUNTIF(空き状況確認テーブル!AE37:AH37,"△")&lt;&gt;0,"△","〇")))</f>
        <v>△</v>
      </c>
      <c r="AF35" s="219"/>
      <c r="AG35" s="219"/>
      <c r="AH35" s="219"/>
      <c r="AI35" s="216" t="str">
        <f ca="1">IF(COUNTIF(空き状況確認テーブル!AI37:AK37,"×")&lt;&gt;0,"×",IF(COUNTIF(空き状況確認テーブル!AI37:AK37,"△")&lt;&gt;0,"△",IF(COUNTIF(空き状況確認テーブル!AI37:AK37,"△")&lt;&gt;0,"△","〇")))</f>
        <v>△</v>
      </c>
      <c r="AJ35" s="217"/>
      <c r="AK35" s="220"/>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6" t="str">
        <f ca="1">IF(COUNTIF(空き状況確認テーブル!AR37:AT37,"×")&lt;&gt;0,"×",IF(COUNTIF(空き状況確認テーブル!AR37:AT37,"△")&lt;&gt;0,"△",IF(COUNTIF(空き状況確認テーブル!AR38:AT38,"△")&lt;&gt;0,"△","〇")))</f>
        <v>×</v>
      </c>
      <c r="AS35" s="217"/>
      <c r="AT35" s="218"/>
      <c r="AU35" s="219" t="str">
        <f ca="1">IF(COUNTIF(空き状況確認テーブル!AU37:AX37,"×")&lt;&gt;0,"×",IF(COUNTIF(空き状況確認テーブル!AU37:AX37,"△")&lt;&gt;0,"△",IF(COUNTIF(空き状況確認テーブル!AU37:AX37,"△")&lt;&gt;0,"△","〇")))</f>
        <v>×</v>
      </c>
      <c r="AV35" s="219"/>
      <c r="AW35" s="219"/>
      <c r="AX35" s="219"/>
      <c r="AY35" s="219" t="str">
        <f ca="1">IF(COUNTIF(空き状況確認テーブル!AY37:BB37,"×")&lt;&gt;0,"×",IF(COUNTIF(空き状況確認テーブル!AY37:BB37,"△")&lt;&gt;0,"△",IF(COUNTIF(空き状況確認テーブル!AY37:BB37,"△")&lt;&gt;0,"△","〇")))</f>
        <v>×</v>
      </c>
      <c r="AZ35" s="219"/>
      <c r="BA35" s="219"/>
      <c r="BB35" s="219"/>
      <c r="BC35" s="219" t="str">
        <f ca="1">IF(COUNTIF(空き状況確認テーブル!BC37:BF37,"×")&lt;&gt;0,"×",IF(COUNTIF(空き状況確認テーブル!BC37:BF37,"△")&lt;&gt;0,"△",IF(COUNTIF(空き状況確認テーブル!BC37:BF37,"△")&lt;&gt;0,"△","〇")))</f>
        <v>△</v>
      </c>
      <c r="BD35" s="219"/>
      <c r="BE35" s="219"/>
      <c r="BF35" s="219"/>
      <c r="BG35" s="216" t="str">
        <f ca="1">IF(COUNTIF(空き状況確認テーブル!BG37:BI37,"×")&lt;&gt;0,"×",IF(COUNTIF(空き状況確認テーブル!BG37:BI37,"△")&lt;&gt;0,"△",IF(COUNTIF(空き状況確認テーブル!BG37:BI37,"△")&lt;&gt;0,"△","〇")))</f>
        <v>△</v>
      </c>
      <c r="BH35" s="217"/>
      <c r="BI35" s="220"/>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6" t="str">
        <f ca="1">IF(COUNTIF(空き状況確認テーブル!BP37:BR37,"×")&lt;&gt;0,"×",IF(COUNTIF(空き状況確認テーブル!BP37:BR37,"△")&lt;&gt;0,"△",IF(COUNTIF(空き状況確認テーブル!BP38:BR38,"△")&lt;&gt;0,"△","〇")))</f>
        <v>△</v>
      </c>
      <c r="BQ35" s="217"/>
      <c r="BR35" s="218"/>
      <c r="BS35" s="219" t="str">
        <f ca="1">IF(COUNTIF(空き状況確認テーブル!BS37:BV37,"×")&lt;&gt;0,"×",IF(COUNTIF(空き状況確認テーブル!BS37:BV37,"△")&lt;&gt;0,"△",IF(COUNTIF(空き状況確認テーブル!BS37:BV37,"△")&lt;&gt;0,"△","〇")))</f>
        <v>〇</v>
      </c>
      <c r="BT35" s="219"/>
      <c r="BU35" s="219"/>
      <c r="BV35" s="219"/>
      <c r="BW35" s="219" t="str">
        <f ca="1">IF(COUNTIF(空き状況確認テーブル!BW37:BZ37,"×")&lt;&gt;0,"×",IF(COUNTIF(空き状況確認テーブル!BW37:BZ37,"△")&lt;&gt;0,"△",IF(COUNTIF(空き状況確認テーブル!BW37:BZ37,"△")&lt;&gt;0,"△","〇")))</f>
        <v>〇</v>
      </c>
      <c r="BX35" s="219"/>
      <c r="BY35" s="219"/>
      <c r="BZ35" s="219"/>
      <c r="CA35" s="219" t="str">
        <f ca="1">IF(COUNTIF(空き状況確認テーブル!CA37:CD37,"×")&lt;&gt;0,"×",IF(COUNTIF(空き状況確認テーブル!CA37:CD37,"△")&lt;&gt;0,"△",IF(COUNTIF(空き状況確認テーブル!CA37:CD37,"△")&lt;&gt;0,"△","〇")))</f>
        <v>△</v>
      </c>
      <c r="CB35" s="219"/>
      <c r="CC35" s="219"/>
      <c r="CD35" s="219"/>
      <c r="CE35" s="216" t="str">
        <f ca="1">IF(COUNTIF(空き状況確認テーブル!CE37:CG37,"×")&lt;&gt;0,"×",IF(COUNTIF(空き状況確認テーブル!CE37:CG37,"△")&lt;&gt;0,"△",IF(COUNTIF(空き状況確認テーブル!CE37:CG37,"△")&lt;&gt;0,"△","〇")))</f>
        <v>△</v>
      </c>
      <c r="CF35" s="217"/>
      <c r="CG35" s="220"/>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6" t="str">
        <f ca="1">IF(COUNTIF(空き状況確認テーブル!CN37:CP37,"×")&lt;&gt;0,"×",IF(COUNTIF(空き状況確認テーブル!CN37:CP37,"△")&lt;&gt;0,"△",IF(COUNTIF(空き状況確認テーブル!CN38:CP38,"△")&lt;&gt;0,"△","〇")))</f>
        <v>△</v>
      </c>
      <c r="CO35" s="217"/>
      <c r="CP35" s="218"/>
      <c r="CQ35" s="219" t="str">
        <f ca="1">IF(COUNTIF(空き状況確認テーブル!CQ37:CT37,"×")&lt;&gt;0,"×",IF(COUNTIF(空き状況確認テーブル!CQ37:CT37,"△")&lt;&gt;0,"△",IF(COUNTIF(空き状況確認テーブル!CQ37:CT37,"△")&lt;&gt;0,"△","〇")))</f>
        <v>〇</v>
      </c>
      <c r="CR35" s="219"/>
      <c r="CS35" s="219"/>
      <c r="CT35" s="219"/>
      <c r="CU35" s="219" t="str">
        <f ca="1">IF(COUNTIF(空き状況確認テーブル!CU37:CX37,"×")&lt;&gt;0,"×",IF(COUNTIF(空き状況確認テーブル!CU37:CX37,"△")&lt;&gt;0,"△",IF(COUNTIF(空き状況確認テーブル!CU37:CX37,"△")&lt;&gt;0,"△","〇")))</f>
        <v>〇</v>
      </c>
      <c r="CV35" s="219"/>
      <c r="CW35" s="219"/>
      <c r="CX35" s="219"/>
      <c r="CY35" s="219" t="str">
        <f ca="1">IF(COUNTIF(空き状況確認テーブル!CY37:DB37,"×")&lt;&gt;0,"×",IF(COUNTIF(空き状況確認テーブル!CY37:DB37,"△")&lt;&gt;0,"△",IF(COUNTIF(空き状況確認テーブル!CY37:DB37,"△")&lt;&gt;0,"△","〇")))</f>
        <v>△</v>
      </c>
      <c r="CZ35" s="219"/>
      <c r="DA35" s="219"/>
      <c r="DB35" s="219"/>
      <c r="DC35" s="216" t="str">
        <f ca="1">IF(COUNTIF(空き状況確認テーブル!DC37:DE37,"×")&lt;&gt;0,"×",IF(COUNTIF(空き状況確認テーブル!DC37:DE37,"△")&lt;&gt;0,"△",IF(COUNTIF(空き状況確認テーブル!DC37:DE37,"△")&lt;&gt;0,"△","〇")))</f>
        <v>△</v>
      </c>
      <c r="DD35" s="217"/>
      <c r="DE35" s="220"/>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6" t="str">
        <f ca="1">IF(COUNTIF(空き状況確認テーブル!DL37:DN37,"×")&lt;&gt;0,"×",IF(COUNTIF(空き状況確認テーブル!DL37:DN37,"△")&lt;&gt;0,"△",IF(COUNTIF(空き状況確認テーブル!DL38:DN38,"△")&lt;&gt;0,"△","〇")))</f>
        <v>△</v>
      </c>
      <c r="DM35" s="217"/>
      <c r="DN35" s="218"/>
      <c r="DO35" s="219" t="str">
        <f ca="1">IF(COUNTIF(空き状況確認テーブル!DO37:DR37,"×")&lt;&gt;0,"×",IF(COUNTIF(空き状況確認テーブル!DO37:DR37,"△")&lt;&gt;0,"△",IF(COUNTIF(空き状況確認テーブル!DO37:DR37,"△")&lt;&gt;0,"△","〇")))</f>
        <v>〇</v>
      </c>
      <c r="DP35" s="219"/>
      <c r="DQ35" s="219"/>
      <c r="DR35" s="219"/>
      <c r="DS35" s="219" t="str">
        <f ca="1">IF(COUNTIF(空き状況確認テーブル!DS37:DV37,"×")&lt;&gt;0,"×",IF(COUNTIF(空き状況確認テーブル!DS37:DV37,"△")&lt;&gt;0,"△",IF(COUNTIF(空き状況確認テーブル!DS37:DV37,"△")&lt;&gt;0,"△","〇")))</f>
        <v>〇</v>
      </c>
      <c r="DT35" s="219"/>
      <c r="DU35" s="219"/>
      <c r="DV35" s="219"/>
      <c r="DW35" s="219" t="str">
        <f ca="1">IF(COUNTIF(空き状況確認テーブル!DW37:DZ37,"×")&lt;&gt;0,"×",IF(COUNTIF(空き状況確認テーブル!DW37:DZ37,"△")&lt;&gt;0,"△",IF(COUNTIF(空き状況確認テーブル!DW37:DZ37,"△")&lt;&gt;0,"△","〇")))</f>
        <v>△</v>
      </c>
      <c r="DX35" s="219"/>
      <c r="DY35" s="219"/>
      <c r="DZ35" s="219"/>
      <c r="EA35" s="216" t="str">
        <f ca="1">IF(COUNTIF(空き状況確認テーブル!EA37:EC37,"×")&lt;&gt;0,"×",IF(COUNTIF(空き状況確認テーブル!EA37:EC37,"△")&lt;&gt;0,"△",IF(COUNTIF(空き状況確認テーブル!EA37:EC37,"△")&lt;&gt;0,"△","〇")))</f>
        <v>△</v>
      </c>
      <c r="EB35" s="217"/>
      <c r="EC35" s="220"/>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6" t="str">
        <f ca="1">IF(COUNTIF(空き状況確認テーブル!EJ37:EL37,"×")&lt;&gt;0,"×",IF(COUNTIF(空き状況確認テーブル!EJ37:EL37,"△")&lt;&gt;0,"△",IF(COUNTIF(空き状況確認テーブル!EJ38:EL38,"△")&lt;&gt;0,"△","〇")))</f>
        <v>×</v>
      </c>
      <c r="EK35" s="217"/>
      <c r="EL35" s="218"/>
      <c r="EM35" s="219" t="str">
        <f ca="1">IF(COUNTIF(空き状況確認テーブル!EM37:EP37,"×")&lt;&gt;0,"×",IF(COUNTIF(空き状況確認テーブル!EM37:EP37,"△")&lt;&gt;0,"△",IF(COUNTIF(空き状況確認テーブル!EM37:EP37,"△")&lt;&gt;0,"△","〇")))</f>
        <v>×</v>
      </c>
      <c r="EN35" s="219"/>
      <c r="EO35" s="219"/>
      <c r="EP35" s="219"/>
      <c r="EQ35" s="219" t="str">
        <f ca="1">IF(COUNTIF(空き状況確認テーブル!EQ37:ET37,"×")&lt;&gt;0,"×",IF(COUNTIF(空き状況確認テーブル!EQ37:ET37,"△")&lt;&gt;0,"△",IF(COUNTIF(空き状況確認テーブル!EQ37:ET37,"△")&lt;&gt;0,"△","〇")))</f>
        <v>×</v>
      </c>
      <c r="ER35" s="219"/>
      <c r="ES35" s="219"/>
      <c r="ET35" s="219"/>
      <c r="EU35" s="219" t="str">
        <f ca="1">IF(COUNTIF(空き状況確認テーブル!EU37:EX37,"×")&lt;&gt;0,"×",IF(COUNTIF(空き状況確認テーブル!EU37:EX37,"△")&lt;&gt;0,"△",IF(COUNTIF(空き状況確認テーブル!EU37:EX37,"△")&lt;&gt;0,"△","〇")))</f>
        <v>×</v>
      </c>
      <c r="EV35" s="219"/>
      <c r="EW35" s="219"/>
      <c r="EX35" s="219"/>
      <c r="EY35" s="216" t="str">
        <f ca="1">IF(COUNTIF(空き状況確認テーブル!EY37:FA37,"×")&lt;&gt;0,"×",IF(COUNTIF(空き状況確認テーブル!EY37:FA37,"△")&lt;&gt;0,"△",IF(COUNTIF(空き状況確認テーブル!EY37:FA37,"△")&lt;&gt;0,"△","〇")))</f>
        <v>×</v>
      </c>
      <c r="EZ35" s="217"/>
      <c r="FA35" s="220"/>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6" t="str">
        <f ca="1">IF(COUNTIF(空き状況確認テーブル!FH37:FJ37,"×")&lt;&gt;0,"×",IF(COUNTIF(空き状況確認テーブル!FH37:FJ37,"△")&lt;&gt;0,"△",IF(COUNTIF(空き状況確認テーブル!FH38:FJ38,"△")&lt;&gt;0,"△","〇")))</f>
        <v>×</v>
      </c>
      <c r="FI35" s="217"/>
      <c r="FJ35" s="218"/>
      <c r="FK35" s="219" t="str">
        <f ca="1">IF(COUNTIF(空き状況確認テーブル!FK37:FN37,"×")&lt;&gt;0,"×",IF(COUNTIF(空き状況確認テーブル!FK37:FN37,"△")&lt;&gt;0,"△",IF(COUNTIF(空き状況確認テーブル!FK37:FN37,"△")&lt;&gt;0,"△","〇")))</f>
        <v>×</v>
      </c>
      <c r="FL35" s="219"/>
      <c r="FM35" s="219"/>
      <c r="FN35" s="219"/>
      <c r="FO35" s="219" t="str">
        <f ca="1">IF(COUNTIF(空き状況確認テーブル!FO37:FR37,"×")&lt;&gt;0,"×",IF(COUNTIF(空き状況確認テーブル!FO37:FR37,"△")&lt;&gt;0,"△",IF(COUNTIF(空き状況確認テーブル!FO37:FR37,"△")&lt;&gt;0,"△","〇")))</f>
        <v>×</v>
      </c>
      <c r="FP35" s="219"/>
      <c r="FQ35" s="219"/>
      <c r="FR35" s="219"/>
      <c r="FS35" s="219" t="str">
        <f ca="1">IF(COUNTIF(空き状況確認テーブル!FS37:FV37,"×")&lt;&gt;0,"×",IF(COUNTIF(空き状況確認テーブル!FS37:FV37,"△")&lt;&gt;0,"△",IF(COUNTIF(空き状況確認テーブル!FS37:FV37,"△")&lt;&gt;0,"△","〇")))</f>
        <v>×</v>
      </c>
      <c r="FT35" s="219"/>
      <c r="FU35" s="219"/>
      <c r="FV35" s="219"/>
      <c r="FW35" s="216" t="str">
        <f ca="1">IF(COUNTIF(空き状況確認テーブル!FW37:FY37,"×")&lt;&gt;0,"×",IF(COUNTIF(空き状況確認テーブル!FW37:FY37,"△")&lt;&gt;0,"△",IF(COUNTIF(空き状況確認テーブル!FW37:FY37,"△")&lt;&gt;0,"△","〇")))</f>
        <v>×</v>
      </c>
      <c r="FX35" s="217"/>
      <c r="FY35" s="220"/>
    </row>
    <row r="36" spans="1:181">
      <c r="A36" s="40"/>
      <c r="B36" s="171" t="s">
        <v>356</v>
      </c>
      <c r="C36" s="197" t="s">
        <v>449</v>
      </c>
      <c r="D36" s="11" t="s">
        <v>179</v>
      </c>
      <c r="E36" s="10" t="str">
        <f>INDEX(施設情報!$D$1:$D$1000,MATCH(D36,施設情報!$C$1:$C$1000,0))</f>
        <v>1</v>
      </c>
      <c r="F36" s="11"/>
      <c r="G36" s="8" t="str">
        <f t="shared" si="15"/>
        <v>030-46391</v>
      </c>
      <c r="H36" s="10" t="str">
        <f t="shared" si="16"/>
        <v>030-46392</v>
      </c>
      <c r="I36" s="10" t="str">
        <f t="shared" si="17"/>
        <v>030-46393</v>
      </c>
      <c r="J36" s="10" t="str">
        <f t="shared" si="18"/>
        <v>030-46394</v>
      </c>
      <c r="K36" s="10" t="str">
        <f t="shared" si="19"/>
        <v>030-46395</v>
      </c>
      <c r="L36" s="10" t="str">
        <f t="shared" si="20"/>
        <v>030-46396</v>
      </c>
      <c r="M36" s="10" t="str">
        <f t="shared" si="21"/>
        <v>030-46397</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08" t="str">
        <f ca="1">空き状況確認テーブル!T38</f>
        <v>△</v>
      </c>
      <c r="U36" s="208" t="str">
        <f ca="1">空き状況確認テーブル!U38</f>
        <v>△</v>
      </c>
      <c r="V36" s="208" t="str">
        <f ca="1">空き状況確認テーブル!V38</f>
        <v>△</v>
      </c>
      <c r="W36" s="208" t="str">
        <f ca="1">空き状況確認テーブル!W38</f>
        <v>〇</v>
      </c>
      <c r="X36" s="208" t="str">
        <f ca="1">空き状況確認テーブル!X38</f>
        <v>〇</v>
      </c>
      <c r="Y36" s="208" t="str">
        <f ca="1">空き状況確認テーブル!Y38</f>
        <v>〇</v>
      </c>
      <c r="Z36" s="208" t="str">
        <f ca="1">空き状況確認テーブル!Z38</f>
        <v>〇</v>
      </c>
      <c r="AA36" s="208" t="str">
        <f ca="1">空き状況確認テーブル!AA38</f>
        <v>〇</v>
      </c>
      <c r="AB36" s="208" t="str">
        <f ca="1">空き状況確認テーブル!AB38</f>
        <v>〇</v>
      </c>
      <c r="AC36" s="208" t="str">
        <f ca="1">空き状況確認テーブル!AC38</f>
        <v>〇</v>
      </c>
      <c r="AD36" s="208" t="str">
        <f ca="1">空き状況確認テーブル!AD38</f>
        <v>〇</v>
      </c>
      <c r="AE36" s="208" t="str">
        <f ca="1">空き状況確認テーブル!AE38</f>
        <v>△</v>
      </c>
      <c r="AF36" s="208" t="str">
        <f ca="1">空き状況確認テーブル!AF38</f>
        <v>△</v>
      </c>
      <c r="AG36" s="208" t="str">
        <f ca="1">空き状況確認テーブル!AG38</f>
        <v>△</v>
      </c>
      <c r="AH36" s="208" t="str">
        <f ca="1">空き状況確認テーブル!AH38</f>
        <v>△</v>
      </c>
      <c r="AI36" s="208" t="str">
        <f ca="1">空き状況確認テーブル!AI38</f>
        <v>△</v>
      </c>
      <c r="AJ36" s="208" t="str">
        <f ca="1">空き状況確認テーブル!AJ38</f>
        <v>△</v>
      </c>
      <c r="AK36" s="123" t="str">
        <f ca="1">空き状況確認テーブル!AK38</f>
        <v>△</v>
      </c>
      <c r="AL36" s="209" t="str">
        <f ca="1">空き状況確認テーブル!AL38</f>
        <v>△</v>
      </c>
      <c r="AM36" s="208" t="str">
        <f ca="1">空き状況確認テーブル!AM38</f>
        <v>△</v>
      </c>
      <c r="AN36" s="208" t="str">
        <f ca="1">空き状況確認テーブル!AN38</f>
        <v>△</v>
      </c>
      <c r="AO36" s="208" t="str">
        <f ca="1">空き状況確認テーブル!AO38</f>
        <v>△</v>
      </c>
      <c r="AP36" s="208" t="str">
        <f ca="1">空き状況確認テーブル!AP38</f>
        <v>△</v>
      </c>
      <c r="AQ36" s="208" t="str">
        <f ca="1">空き状況確認テーブル!AQ38</f>
        <v>△</v>
      </c>
      <c r="AR36" s="208" t="str">
        <f ca="1">空き状況確認テーブル!AR38</f>
        <v>△</v>
      </c>
      <c r="AS36" s="208" t="str">
        <f ca="1">空き状況確認テーブル!AS38</f>
        <v>△</v>
      </c>
      <c r="AT36" s="208" t="str">
        <f ca="1">空き状況確認テーブル!AT38</f>
        <v>△</v>
      </c>
      <c r="AU36" s="208" t="str">
        <f ca="1">空き状況確認テーブル!AU38</f>
        <v>〇</v>
      </c>
      <c r="AV36" s="208" t="str">
        <f ca="1">空き状況確認テーブル!AV38</f>
        <v>〇</v>
      </c>
      <c r="AW36" s="208" t="str">
        <f ca="1">空き状況確認テーブル!AW38</f>
        <v>〇</v>
      </c>
      <c r="AX36" s="208" t="str">
        <f ca="1">空き状況確認テーブル!AX38</f>
        <v>〇</v>
      </c>
      <c r="AY36" s="208" t="str">
        <f ca="1">空き状況確認テーブル!AY38</f>
        <v>〇</v>
      </c>
      <c r="AZ36" s="208" t="str">
        <f ca="1">空き状況確認テーブル!AZ38</f>
        <v>〇</v>
      </c>
      <c r="BA36" s="208" t="str">
        <f ca="1">空き状況確認テーブル!BA38</f>
        <v>〇</v>
      </c>
      <c r="BB36" s="208" t="str">
        <f ca="1">空き状況確認テーブル!BB38</f>
        <v>〇</v>
      </c>
      <c r="BC36" s="208" t="str">
        <f ca="1">空き状況確認テーブル!BC38</f>
        <v>△</v>
      </c>
      <c r="BD36" s="208" t="str">
        <f ca="1">空き状況確認テーブル!BD38</f>
        <v>△</v>
      </c>
      <c r="BE36" s="208" t="str">
        <f ca="1">空き状況確認テーブル!BE38</f>
        <v>△</v>
      </c>
      <c r="BF36" s="208" t="str">
        <f ca="1">空き状況確認テーブル!BF38</f>
        <v>△</v>
      </c>
      <c r="BG36" s="208" t="str">
        <f ca="1">空き状況確認テーブル!BG38</f>
        <v>△</v>
      </c>
      <c r="BH36" s="208"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08" t="str">
        <f ca="1">空き状況確認テーブル!BP38</f>
        <v>△</v>
      </c>
      <c r="BQ36" s="208" t="str">
        <f ca="1">空き状況確認テーブル!BQ38</f>
        <v>△</v>
      </c>
      <c r="BR36" s="208" t="str">
        <f ca="1">空き状況確認テーブル!BR38</f>
        <v>△</v>
      </c>
      <c r="BS36" s="208" t="str">
        <f ca="1">空き状況確認テーブル!BS38</f>
        <v>〇</v>
      </c>
      <c r="BT36" s="208" t="str">
        <f ca="1">空き状況確認テーブル!BT38</f>
        <v>〇</v>
      </c>
      <c r="BU36" s="208" t="str">
        <f ca="1">空き状況確認テーブル!BU38</f>
        <v>〇</v>
      </c>
      <c r="BV36" s="208" t="str">
        <f ca="1">空き状況確認テーブル!BV38</f>
        <v>〇</v>
      </c>
      <c r="BW36" s="208" t="str">
        <f ca="1">空き状況確認テーブル!BW38</f>
        <v>〇</v>
      </c>
      <c r="BX36" s="208" t="str">
        <f ca="1">空き状況確認テーブル!BX38</f>
        <v>〇</v>
      </c>
      <c r="BY36" s="208" t="str">
        <f ca="1">空き状況確認テーブル!BY38</f>
        <v>〇</v>
      </c>
      <c r="BZ36" s="208" t="str">
        <f ca="1">空き状況確認テーブル!BZ38</f>
        <v>〇</v>
      </c>
      <c r="CA36" s="208" t="str">
        <f ca="1">空き状況確認テーブル!CA38</f>
        <v>△</v>
      </c>
      <c r="CB36" s="208" t="str">
        <f ca="1">空き状況確認テーブル!CB38</f>
        <v>△</v>
      </c>
      <c r="CC36" s="208" t="str">
        <f ca="1">空き状況確認テーブル!CC38</f>
        <v>△</v>
      </c>
      <c r="CD36" s="208" t="str">
        <f ca="1">空き状況確認テーブル!CD38</f>
        <v>△</v>
      </c>
      <c r="CE36" s="208" t="str">
        <f ca="1">空き状況確認テーブル!CE38</f>
        <v>△</v>
      </c>
      <c r="CF36" s="208"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08" t="str">
        <f ca="1">空き状況確認テーブル!CN38</f>
        <v>△</v>
      </c>
      <c r="CO36" s="208" t="str">
        <f ca="1">空き状況確認テーブル!CO38</f>
        <v>△</v>
      </c>
      <c r="CP36" s="208" t="str">
        <f ca="1">空き状況確認テーブル!CP38</f>
        <v>△</v>
      </c>
      <c r="CQ36" s="208" t="str">
        <f ca="1">空き状況確認テーブル!CQ38</f>
        <v>〇</v>
      </c>
      <c r="CR36" s="208" t="str">
        <f ca="1">空き状況確認テーブル!CR38</f>
        <v>〇</v>
      </c>
      <c r="CS36" s="208" t="str">
        <f ca="1">空き状況確認テーブル!CS38</f>
        <v>〇</v>
      </c>
      <c r="CT36" s="208" t="str">
        <f ca="1">空き状況確認テーブル!CT38</f>
        <v>〇</v>
      </c>
      <c r="CU36" s="208" t="str">
        <f ca="1">空き状況確認テーブル!CU38</f>
        <v>〇</v>
      </c>
      <c r="CV36" s="208" t="str">
        <f ca="1">空き状況確認テーブル!CV38</f>
        <v>〇</v>
      </c>
      <c r="CW36" s="208" t="str">
        <f ca="1">空き状況確認テーブル!CW38</f>
        <v>〇</v>
      </c>
      <c r="CX36" s="208" t="str">
        <f ca="1">空き状況確認テーブル!CX38</f>
        <v>〇</v>
      </c>
      <c r="CY36" s="208" t="str">
        <f ca="1">空き状況確認テーブル!CY38</f>
        <v>△</v>
      </c>
      <c r="CZ36" s="208" t="str">
        <f ca="1">空き状況確認テーブル!CZ38</f>
        <v>△</v>
      </c>
      <c r="DA36" s="208" t="str">
        <f ca="1">空き状況確認テーブル!DA38</f>
        <v>△</v>
      </c>
      <c r="DB36" s="208" t="str">
        <f ca="1">空き状況確認テーブル!DB38</f>
        <v>△</v>
      </c>
      <c r="DC36" s="208" t="str">
        <f ca="1">空き状況確認テーブル!DC38</f>
        <v>△</v>
      </c>
      <c r="DD36" s="208"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08" t="str">
        <f ca="1">空き状況確認テーブル!DL38</f>
        <v>△</v>
      </c>
      <c r="DM36" s="208" t="str">
        <f ca="1">空き状況確認テーブル!DM38</f>
        <v>△</v>
      </c>
      <c r="DN36" s="208" t="str">
        <f ca="1">空き状況確認テーブル!DN38</f>
        <v>△</v>
      </c>
      <c r="DO36" s="208" t="str">
        <f ca="1">空き状況確認テーブル!DO38</f>
        <v>〇</v>
      </c>
      <c r="DP36" s="208" t="str">
        <f ca="1">空き状況確認テーブル!DP38</f>
        <v>〇</v>
      </c>
      <c r="DQ36" s="208" t="str">
        <f ca="1">空き状況確認テーブル!DQ38</f>
        <v>〇</v>
      </c>
      <c r="DR36" s="208" t="str">
        <f ca="1">空き状況確認テーブル!DR38</f>
        <v>〇</v>
      </c>
      <c r="DS36" s="208" t="str">
        <f ca="1">空き状況確認テーブル!DS38</f>
        <v>〇</v>
      </c>
      <c r="DT36" s="208" t="str">
        <f ca="1">空き状況確認テーブル!DT38</f>
        <v>〇</v>
      </c>
      <c r="DU36" s="208" t="str">
        <f ca="1">空き状況確認テーブル!DU38</f>
        <v>〇</v>
      </c>
      <c r="DV36" s="208" t="str">
        <f ca="1">空き状況確認テーブル!DV38</f>
        <v>〇</v>
      </c>
      <c r="DW36" s="208" t="str">
        <f ca="1">空き状況確認テーブル!DW38</f>
        <v>△</v>
      </c>
      <c r="DX36" s="208" t="str">
        <f ca="1">空き状況確認テーブル!DX38</f>
        <v>△</v>
      </c>
      <c r="DY36" s="208" t="str">
        <f ca="1">空き状況確認テーブル!DY38</f>
        <v>△</v>
      </c>
      <c r="DZ36" s="208" t="str">
        <f ca="1">空き状況確認テーブル!DZ38</f>
        <v>△</v>
      </c>
      <c r="EA36" s="208" t="str">
        <f ca="1">空き状況確認テーブル!EA38</f>
        <v>△</v>
      </c>
      <c r="EB36" s="208"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08" t="str">
        <f ca="1">空き状況確認テーブル!EJ38</f>
        <v>×</v>
      </c>
      <c r="EK36" s="208" t="str">
        <f ca="1">空き状況確認テーブル!EK38</f>
        <v>×</v>
      </c>
      <c r="EL36" s="208" t="str">
        <f ca="1">空き状況確認テーブル!EL38</f>
        <v>×</v>
      </c>
      <c r="EM36" s="208" t="str">
        <f ca="1">空き状況確認テーブル!EM38</f>
        <v>×</v>
      </c>
      <c r="EN36" s="208" t="str">
        <f ca="1">空き状況確認テーブル!EN38</f>
        <v>×</v>
      </c>
      <c r="EO36" s="208" t="str">
        <f ca="1">空き状況確認テーブル!EO38</f>
        <v>×</v>
      </c>
      <c r="EP36" s="208" t="str">
        <f ca="1">空き状況確認テーブル!EP38</f>
        <v>×</v>
      </c>
      <c r="EQ36" s="208" t="str">
        <f ca="1">空き状況確認テーブル!EQ38</f>
        <v>×</v>
      </c>
      <c r="ER36" s="208" t="str">
        <f ca="1">空き状況確認テーブル!ER38</f>
        <v>×</v>
      </c>
      <c r="ES36" s="208" t="str">
        <f ca="1">空き状況確認テーブル!ES38</f>
        <v>×</v>
      </c>
      <c r="ET36" s="208" t="str">
        <f ca="1">空き状況確認テーブル!ET38</f>
        <v>×</v>
      </c>
      <c r="EU36" s="208" t="str">
        <f ca="1">空き状況確認テーブル!EU38</f>
        <v>×</v>
      </c>
      <c r="EV36" s="208" t="str">
        <f ca="1">空き状況確認テーブル!EV38</f>
        <v>×</v>
      </c>
      <c r="EW36" s="208" t="str">
        <f ca="1">空き状況確認テーブル!EW38</f>
        <v>×</v>
      </c>
      <c r="EX36" s="208" t="str">
        <f ca="1">空き状況確認テーブル!EX38</f>
        <v>×</v>
      </c>
      <c r="EY36" s="208" t="str">
        <f ca="1">空き状況確認テーブル!EY38</f>
        <v>×</v>
      </c>
      <c r="EZ36" s="208"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08" t="str">
        <f ca="1">空き状況確認テーブル!FH38</f>
        <v>×</v>
      </c>
      <c r="FI36" s="208" t="str">
        <f ca="1">空き状況確認テーブル!FI38</f>
        <v>×</v>
      </c>
      <c r="FJ36" s="208" t="str">
        <f ca="1">空き状況確認テーブル!FJ38</f>
        <v>×</v>
      </c>
      <c r="FK36" s="208" t="str">
        <f ca="1">空き状況確認テーブル!FK38</f>
        <v>×</v>
      </c>
      <c r="FL36" s="208" t="str">
        <f ca="1">空き状況確認テーブル!FL38</f>
        <v>×</v>
      </c>
      <c r="FM36" s="208" t="str">
        <f ca="1">空き状況確認テーブル!FM38</f>
        <v>×</v>
      </c>
      <c r="FN36" s="208" t="str">
        <f ca="1">空き状況確認テーブル!FN38</f>
        <v>×</v>
      </c>
      <c r="FO36" s="208" t="str">
        <f ca="1">空き状況確認テーブル!FO38</f>
        <v>×</v>
      </c>
      <c r="FP36" s="208" t="str">
        <f ca="1">空き状況確認テーブル!FP38</f>
        <v>×</v>
      </c>
      <c r="FQ36" s="208" t="str">
        <f ca="1">空き状況確認テーブル!FQ38</f>
        <v>×</v>
      </c>
      <c r="FR36" s="208" t="str">
        <f ca="1">空き状況確認テーブル!FR38</f>
        <v>×</v>
      </c>
      <c r="FS36" s="208" t="str">
        <f ca="1">空き状況確認テーブル!FS38</f>
        <v>×</v>
      </c>
      <c r="FT36" s="208" t="str">
        <f ca="1">空き状況確認テーブル!FT38</f>
        <v>×</v>
      </c>
      <c r="FU36" s="208" t="str">
        <f ca="1">空き状況確認テーブル!FU38</f>
        <v>×</v>
      </c>
      <c r="FV36" s="208" t="str">
        <f ca="1">空き状況確認テーブル!FV38</f>
        <v>×</v>
      </c>
      <c r="FW36" s="208" t="str">
        <f ca="1">空き状況確認テーブル!FW38</f>
        <v>×</v>
      </c>
      <c r="FX36" s="208" t="str">
        <f ca="1">空き状況確認テーブル!FX38</f>
        <v>×</v>
      </c>
      <c r="FY36" s="123" t="str">
        <f ca="1">空き状況確認テーブル!FY38</f>
        <v>×</v>
      </c>
    </row>
    <row r="37" spans="1:181">
      <c r="A37" s="40"/>
      <c r="B37" s="171" t="s">
        <v>356</v>
      </c>
      <c r="C37" s="197" t="s">
        <v>448</v>
      </c>
      <c r="D37" s="11" t="s">
        <v>180</v>
      </c>
      <c r="E37" s="10" t="str">
        <f>INDEX(施設情報!$D$1:$D$1000,MATCH(D37,施設情報!$C$1:$C$1000,0))</f>
        <v>1</v>
      </c>
      <c r="F37" s="11"/>
      <c r="G37" s="8" t="str">
        <f t="shared" si="15"/>
        <v>031-46391</v>
      </c>
      <c r="H37" s="10" t="str">
        <f t="shared" si="16"/>
        <v>031-46392</v>
      </c>
      <c r="I37" s="10" t="str">
        <f t="shared" si="17"/>
        <v>031-46393</v>
      </c>
      <c r="J37" s="10" t="str">
        <f t="shared" si="18"/>
        <v>031-46394</v>
      </c>
      <c r="K37" s="10" t="str">
        <f t="shared" si="19"/>
        <v>031-46395</v>
      </c>
      <c r="L37" s="10" t="str">
        <f t="shared" si="20"/>
        <v>031-46396</v>
      </c>
      <c r="M37" s="10" t="str">
        <f t="shared" si="21"/>
        <v>031-46397</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6" t="str">
        <f ca="1">IF(COUNTIF(空き状況確認テーブル!T39:V39,"×")&lt;&gt;0,"×",IF(COUNTIF(空き状況確認テーブル!T39:V39,"△")&lt;&gt;0,"△",IF(COUNTIF(空き状況確認テーブル!T39:V39,"△")&lt;&gt;0,"△","〇")))</f>
        <v>△</v>
      </c>
      <c r="U37" s="217"/>
      <c r="V37" s="218"/>
      <c r="W37" s="219" t="str">
        <f ca="1">IF(COUNTIF(空き状況確認テーブル!W39:Z39,"×")&lt;&gt;0,"×",IF(COUNTIF(空き状況確認テーブル!W39:Z39,"△")&lt;&gt;0,"△",IF(COUNTIF(空き状況確認テーブル!W39:Z39,"△")&lt;&gt;0,"△","〇")))</f>
        <v>〇</v>
      </c>
      <c r="X37" s="219"/>
      <c r="Y37" s="219"/>
      <c r="Z37" s="219"/>
      <c r="AA37" s="219" t="str">
        <f ca="1">IF(COUNTIF(空き状況確認テーブル!AA39:AD39,"×")&lt;&gt;0,"×",IF(COUNTIF(空き状況確認テーブル!AA39:AD39,"△")&lt;&gt;0,"△",IF(COUNTIF(空き状況確認テーブル!AA39:AD39,"△")&lt;&gt;0,"△","〇")))</f>
        <v>〇</v>
      </c>
      <c r="AB37" s="219"/>
      <c r="AC37" s="219"/>
      <c r="AD37" s="219"/>
      <c r="AE37" s="219" t="str">
        <f ca="1">IF(COUNTIF(空き状況確認テーブル!AE39:AH39,"×")&lt;&gt;0,"×",IF(COUNTIF(空き状況確認テーブル!AE39:AH39,"△")&lt;&gt;0,"△",IF(COUNTIF(空き状況確認テーブル!AE39:AH39,"△")&lt;&gt;0,"△","〇")))</f>
        <v>△</v>
      </c>
      <c r="AF37" s="219"/>
      <c r="AG37" s="219"/>
      <c r="AH37" s="219"/>
      <c r="AI37" s="216" t="str">
        <f ca="1">IF(COUNTIF(空き状況確認テーブル!AI39:AK39,"×")&lt;&gt;0,"×",IF(COUNTIF(空き状況確認テーブル!AI39:AK39,"△")&lt;&gt;0,"△",IF(COUNTIF(空き状況確認テーブル!AI39:AK39,"△")&lt;&gt;0,"△","〇")))</f>
        <v>△</v>
      </c>
      <c r="AJ37" s="217"/>
      <c r="AK37" s="220"/>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6" t="str">
        <f ca="1">IF(COUNTIF(空き状況確認テーブル!AR39:AT39,"×")&lt;&gt;0,"×",IF(COUNTIF(空き状況確認テーブル!AR39:AT39,"△")&lt;&gt;0,"△",IF(COUNTIF(空き状況確認テーブル!AR39:AT39,"△")&lt;&gt;0,"△","〇")))</f>
        <v>×</v>
      </c>
      <c r="AS37" s="217"/>
      <c r="AT37" s="218"/>
      <c r="AU37" s="219" t="str">
        <f ca="1">IF(COUNTIF(空き状況確認テーブル!AU39:AX39,"×")&lt;&gt;0,"×",IF(COUNTIF(空き状況確認テーブル!AU39:AX39,"△")&lt;&gt;0,"△",IF(COUNTIF(空き状況確認テーブル!AU39:AX39,"△")&lt;&gt;0,"△","〇")))</f>
        <v>×</v>
      </c>
      <c r="AV37" s="219"/>
      <c r="AW37" s="219"/>
      <c r="AX37" s="219"/>
      <c r="AY37" s="219" t="str">
        <f ca="1">IF(COUNTIF(空き状況確認テーブル!AY39:BB39,"×")&lt;&gt;0,"×",IF(COUNTIF(空き状況確認テーブル!AY39:BB39,"△")&lt;&gt;0,"△",IF(COUNTIF(空き状況確認テーブル!AY39:BB39,"△")&lt;&gt;0,"△","〇")))</f>
        <v>×</v>
      </c>
      <c r="AZ37" s="219"/>
      <c r="BA37" s="219"/>
      <c r="BB37" s="219"/>
      <c r="BC37" s="219" t="str">
        <f ca="1">IF(COUNTIF(空き状況確認テーブル!BC39:BF39,"×")&lt;&gt;0,"×",IF(COUNTIF(空き状況確認テーブル!BC39:BF39,"△")&lt;&gt;0,"△",IF(COUNTIF(空き状況確認テーブル!BC39:BF39,"△")&lt;&gt;0,"△","〇")))</f>
        <v>△</v>
      </c>
      <c r="BD37" s="219"/>
      <c r="BE37" s="219"/>
      <c r="BF37" s="219"/>
      <c r="BG37" s="216" t="str">
        <f ca="1">IF(COUNTIF(空き状況確認テーブル!BG39:BI39,"×")&lt;&gt;0,"×",IF(COUNTIF(空き状況確認テーブル!BG39:BI39,"△")&lt;&gt;0,"△",IF(COUNTIF(空き状況確認テーブル!BG39:BI39,"△")&lt;&gt;0,"△","〇")))</f>
        <v>△</v>
      </c>
      <c r="BH37" s="217"/>
      <c r="BI37" s="220"/>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6" t="str">
        <f ca="1">IF(COUNTIF(空き状況確認テーブル!BP39:BR39,"×")&lt;&gt;0,"×",IF(COUNTIF(空き状況確認テーブル!BP39:BR39,"△")&lt;&gt;0,"△",IF(COUNTIF(空き状況確認テーブル!BP39:BR39,"△")&lt;&gt;0,"△","〇")))</f>
        <v>△</v>
      </c>
      <c r="BQ37" s="217"/>
      <c r="BR37" s="218"/>
      <c r="BS37" s="219" t="str">
        <f ca="1">IF(COUNTIF(空き状況確認テーブル!BS39:BV39,"×")&lt;&gt;0,"×",IF(COUNTIF(空き状況確認テーブル!BS39:BV39,"△")&lt;&gt;0,"△",IF(COUNTIF(空き状況確認テーブル!BS39:BV39,"△")&lt;&gt;0,"△","〇")))</f>
        <v>〇</v>
      </c>
      <c r="BT37" s="219"/>
      <c r="BU37" s="219"/>
      <c r="BV37" s="219"/>
      <c r="BW37" s="219" t="str">
        <f ca="1">IF(COUNTIF(空き状況確認テーブル!BW39:BZ39,"×")&lt;&gt;0,"×",IF(COUNTIF(空き状況確認テーブル!BW39:BZ39,"△")&lt;&gt;0,"△",IF(COUNTIF(空き状況確認テーブル!BW39:BZ39,"△")&lt;&gt;0,"△","〇")))</f>
        <v>〇</v>
      </c>
      <c r="BX37" s="219"/>
      <c r="BY37" s="219"/>
      <c r="BZ37" s="219"/>
      <c r="CA37" s="219" t="str">
        <f ca="1">IF(COUNTIF(空き状況確認テーブル!CA39:CD39,"×")&lt;&gt;0,"×",IF(COUNTIF(空き状況確認テーブル!CA39:CD39,"△")&lt;&gt;0,"△",IF(COUNTIF(空き状況確認テーブル!CA39:CD39,"△")&lt;&gt;0,"△","〇")))</f>
        <v>△</v>
      </c>
      <c r="CB37" s="219"/>
      <c r="CC37" s="219"/>
      <c r="CD37" s="219"/>
      <c r="CE37" s="216" t="str">
        <f ca="1">IF(COUNTIF(空き状況確認テーブル!CE39:CG39,"×")&lt;&gt;0,"×",IF(COUNTIF(空き状況確認テーブル!CE39:CG39,"△")&lt;&gt;0,"△",IF(COUNTIF(空き状況確認テーブル!CE39:CG39,"△")&lt;&gt;0,"△","〇")))</f>
        <v>△</v>
      </c>
      <c r="CF37" s="217"/>
      <c r="CG37" s="220"/>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6" t="str">
        <f ca="1">IF(COUNTIF(空き状況確認テーブル!CN39:CP39,"×")&lt;&gt;0,"×",IF(COUNTIF(空き状況確認テーブル!CN39:CP39,"△")&lt;&gt;0,"△",IF(COUNTIF(空き状況確認テーブル!CN39:CP39,"△")&lt;&gt;0,"△","〇")))</f>
        <v>△</v>
      </c>
      <c r="CO37" s="217"/>
      <c r="CP37" s="218"/>
      <c r="CQ37" s="219" t="str">
        <f ca="1">IF(COUNTIF(空き状況確認テーブル!CQ39:CT39,"×")&lt;&gt;0,"×",IF(COUNTIF(空き状況確認テーブル!CQ39:CT39,"△")&lt;&gt;0,"△",IF(COUNTIF(空き状況確認テーブル!CQ39:CT39,"△")&lt;&gt;0,"△","〇")))</f>
        <v>〇</v>
      </c>
      <c r="CR37" s="219"/>
      <c r="CS37" s="219"/>
      <c r="CT37" s="219"/>
      <c r="CU37" s="219" t="str">
        <f ca="1">IF(COUNTIF(空き状況確認テーブル!CU39:CX39,"×")&lt;&gt;0,"×",IF(COUNTIF(空き状況確認テーブル!CU39:CX39,"△")&lt;&gt;0,"△",IF(COUNTIF(空き状況確認テーブル!CU39:CX39,"△")&lt;&gt;0,"△","〇")))</f>
        <v>〇</v>
      </c>
      <c r="CV37" s="219"/>
      <c r="CW37" s="219"/>
      <c r="CX37" s="219"/>
      <c r="CY37" s="219" t="str">
        <f ca="1">IF(COUNTIF(空き状況確認テーブル!CY39:DB39,"×")&lt;&gt;0,"×",IF(COUNTIF(空き状況確認テーブル!CY39:DB39,"△")&lt;&gt;0,"△",IF(COUNTIF(空き状況確認テーブル!CY39:DB39,"△")&lt;&gt;0,"△","〇")))</f>
        <v>△</v>
      </c>
      <c r="CZ37" s="219"/>
      <c r="DA37" s="219"/>
      <c r="DB37" s="219"/>
      <c r="DC37" s="216" t="str">
        <f ca="1">IF(COUNTIF(空き状況確認テーブル!DC39:DE39,"×")&lt;&gt;0,"×",IF(COUNTIF(空き状況確認テーブル!DC39:DE39,"△")&lt;&gt;0,"△",IF(COUNTIF(空き状況確認テーブル!DC39:DE39,"△")&lt;&gt;0,"△","〇")))</f>
        <v>△</v>
      </c>
      <c r="DD37" s="217"/>
      <c r="DE37" s="220"/>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6" t="str">
        <f ca="1">IF(COUNTIF(空き状況確認テーブル!DL39:DN39,"×")&lt;&gt;0,"×",IF(COUNTIF(空き状況確認テーブル!DL39:DN39,"△")&lt;&gt;0,"△",IF(COUNTIF(空き状況確認テーブル!DL39:DN39,"△")&lt;&gt;0,"△","〇")))</f>
        <v>△</v>
      </c>
      <c r="DM37" s="217"/>
      <c r="DN37" s="218"/>
      <c r="DO37" s="219" t="str">
        <f ca="1">IF(COUNTIF(空き状況確認テーブル!DO39:DR39,"×")&lt;&gt;0,"×",IF(COUNTIF(空き状況確認テーブル!DO39:DR39,"△")&lt;&gt;0,"△",IF(COUNTIF(空き状況確認テーブル!DO39:DR39,"△")&lt;&gt;0,"△","〇")))</f>
        <v>〇</v>
      </c>
      <c r="DP37" s="219"/>
      <c r="DQ37" s="219"/>
      <c r="DR37" s="219"/>
      <c r="DS37" s="219" t="str">
        <f ca="1">IF(COUNTIF(空き状況確認テーブル!DS39:DV39,"×")&lt;&gt;0,"×",IF(COUNTIF(空き状況確認テーブル!DS39:DV39,"△")&lt;&gt;0,"△",IF(COUNTIF(空き状況確認テーブル!DS39:DV39,"△")&lt;&gt;0,"△","〇")))</f>
        <v>〇</v>
      </c>
      <c r="DT37" s="219"/>
      <c r="DU37" s="219"/>
      <c r="DV37" s="219"/>
      <c r="DW37" s="219" t="str">
        <f ca="1">IF(COUNTIF(空き状況確認テーブル!DW39:DZ39,"×")&lt;&gt;0,"×",IF(COUNTIF(空き状況確認テーブル!DW39:DZ39,"△")&lt;&gt;0,"△",IF(COUNTIF(空き状況確認テーブル!DW39:DZ39,"△")&lt;&gt;0,"△","〇")))</f>
        <v>△</v>
      </c>
      <c r="DX37" s="219"/>
      <c r="DY37" s="219"/>
      <c r="DZ37" s="219"/>
      <c r="EA37" s="216" t="str">
        <f ca="1">IF(COUNTIF(空き状況確認テーブル!EA39:EC39,"×")&lt;&gt;0,"×",IF(COUNTIF(空き状況確認テーブル!EA39:EC39,"△")&lt;&gt;0,"△",IF(COUNTIF(空き状況確認テーブル!EA39:EC39,"△")&lt;&gt;0,"△","〇")))</f>
        <v>△</v>
      </c>
      <c r="EB37" s="217"/>
      <c r="EC37" s="220"/>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6" t="str">
        <f ca="1">IF(COUNTIF(空き状況確認テーブル!EJ39:EL39,"×")&lt;&gt;0,"×",IF(COUNTIF(空き状況確認テーブル!EJ39:EL39,"△")&lt;&gt;0,"△",IF(COUNTIF(空き状況確認テーブル!EJ39:EL39,"△")&lt;&gt;0,"△","〇")))</f>
        <v>×</v>
      </c>
      <c r="EK37" s="217"/>
      <c r="EL37" s="218"/>
      <c r="EM37" s="219" t="str">
        <f ca="1">IF(COUNTIF(空き状況確認テーブル!EM39:EP39,"×")&lt;&gt;0,"×",IF(COUNTIF(空き状況確認テーブル!EM39:EP39,"△")&lt;&gt;0,"△",IF(COUNTIF(空き状況確認テーブル!EM39:EP39,"△")&lt;&gt;0,"△","〇")))</f>
        <v>×</v>
      </c>
      <c r="EN37" s="219"/>
      <c r="EO37" s="219"/>
      <c r="EP37" s="219"/>
      <c r="EQ37" s="219" t="str">
        <f ca="1">IF(COUNTIF(空き状況確認テーブル!EQ39:ET39,"×")&lt;&gt;0,"×",IF(COUNTIF(空き状況確認テーブル!EQ39:ET39,"△")&lt;&gt;0,"△",IF(COUNTIF(空き状況確認テーブル!EQ39:ET39,"△")&lt;&gt;0,"△","〇")))</f>
        <v>×</v>
      </c>
      <c r="ER37" s="219"/>
      <c r="ES37" s="219"/>
      <c r="ET37" s="219"/>
      <c r="EU37" s="219" t="str">
        <f ca="1">IF(COUNTIF(空き状況確認テーブル!EU39:EX39,"×")&lt;&gt;0,"×",IF(COUNTIF(空き状況確認テーブル!EU39:EX39,"△")&lt;&gt;0,"△",IF(COUNTIF(空き状況確認テーブル!EU39:EX39,"△")&lt;&gt;0,"△","〇")))</f>
        <v>×</v>
      </c>
      <c r="EV37" s="219"/>
      <c r="EW37" s="219"/>
      <c r="EX37" s="219"/>
      <c r="EY37" s="216" t="str">
        <f ca="1">IF(COUNTIF(空き状況確認テーブル!EY39:FA39,"×")&lt;&gt;0,"×",IF(COUNTIF(空き状況確認テーブル!EY39:FA39,"△")&lt;&gt;0,"△",IF(COUNTIF(空き状況確認テーブル!EY39:FA39,"△")&lt;&gt;0,"△","〇")))</f>
        <v>×</v>
      </c>
      <c r="EZ37" s="217"/>
      <c r="FA37" s="220"/>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6" t="str">
        <f ca="1">IF(COUNTIF(空き状況確認テーブル!FH39:FJ39,"×")&lt;&gt;0,"×",IF(COUNTIF(空き状況確認テーブル!FH39:FJ39,"△")&lt;&gt;0,"△",IF(COUNTIF(空き状況確認テーブル!FH39:FJ39,"△")&lt;&gt;0,"△","〇")))</f>
        <v>×</v>
      </c>
      <c r="FI37" s="217"/>
      <c r="FJ37" s="218"/>
      <c r="FK37" s="219" t="str">
        <f ca="1">IF(COUNTIF(空き状況確認テーブル!FK39:FN39,"×")&lt;&gt;0,"×",IF(COUNTIF(空き状況確認テーブル!FK39:FN39,"△")&lt;&gt;0,"△",IF(COUNTIF(空き状況確認テーブル!FK39:FN39,"△")&lt;&gt;0,"△","〇")))</f>
        <v>×</v>
      </c>
      <c r="FL37" s="219"/>
      <c r="FM37" s="219"/>
      <c r="FN37" s="219"/>
      <c r="FO37" s="219" t="str">
        <f ca="1">IF(COUNTIF(空き状況確認テーブル!FO39:FR39,"×")&lt;&gt;0,"×",IF(COUNTIF(空き状況確認テーブル!FO39:FR39,"△")&lt;&gt;0,"△",IF(COUNTIF(空き状況確認テーブル!FO39:FR39,"△")&lt;&gt;0,"△","〇")))</f>
        <v>×</v>
      </c>
      <c r="FP37" s="219"/>
      <c r="FQ37" s="219"/>
      <c r="FR37" s="219"/>
      <c r="FS37" s="219" t="str">
        <f ca="1">IF(COUNTIF(空き状況確認テーブル!FS39:FV39,"×")&lt;&gt;0,"×",IF(COUNTIF(空き状況確認テーブル!FS39:FV39,"△")&lt;&gt;0,"△",IF(COUNTIF(空き状況確認テーブル!FS39:FV39,"△")&lt;&gt;0,"△","〇")))</f>
        <v>×</v>
      </c>
      <c r="FT37" s="219"/>
      <c r="FU37" s="219"/>
      <c r="FV37" s="219"/>
      <c r="FW37" s="216" t="str">
        <f ca="1">IF(COUNTIF(空き状況確認テーブル!FW39:FY39,"×")&lt;&gt;0,"×",IF(COUNTIF(空き状況確認テーブル!FW39:FY39,"△")&lt;&gt;0,"△",IF(COUNTIF(空き状況確認テーブル!FW39:FY39,"△")&lt;&gt;0,"△","〇")))</f>
        <v>×</v>
      </c>
      <c r="FX37" s="217"/>
      <c r="FY37" s="220"/>
    </row>
    <row r="38" spans="1:181">
      <c r="A38" s="40"/>
      <c r="B38" s="170" t="s">
        <v>356</v>
      </c>
      <c r="C38" s="197" t="s">
        <v>330</v>
      </c>
      <c r="D38" s="11" t="s">
        <v>183</v>
      </c>
      <c r="E38" s="10" t="str">
        <f>INDEX(施設情報!$D$1:$D$1000,MATCH(D38,施設情報!$C$1:$C$1000,0))</f>
        <v>1</v>
      </c>
      <c r="F38" s="11"/>
      <c r="G38" s="8" t="str">
        <f t="shared" si="15"/>
        <v>034-46391</v>
      </c>
      <c r="H38" s="10" t="str">
        <f t="shared" si="16"/>
        <v>034-46392</v>
      </c>
      <c r="I38" s="10" t="str">
        <f t="shared" si="17"/>
        <v>034-46393</v>
      </c>
      <c r="J38" s="10" t="str">
        <f t="shared" si="18"/>
        <v>034-46394</v>
      </c>
      <c r="K38" s="10" t="str">
        <f t="shared" si="19"/>
        <v>034-46395</v>
      </c>
      <c r="L38" s="10" t="str">
        <f t="shared" si="20"/>
        <v>034-46396</v>
      </c>
      <c r="M38" s="10" t="str">
        <f t="shared" si="21"/>
        <v>034-46397</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6" t="str">
        <f ca="1">IF(COUNTIF(空き状況確認テーブル!T43:V43,"×")&lt;&gt;0,"×",IF(COUNTIF(空き状況確認テーブル!T43:V43,"△")&lt;&gt;0,"△",IF(COUNTIF(空き状況確認テーブル!T43:V43,"△")&lt;&gt;0,"△","〇")))</f>
        <v>△</v>
      </c>
      <c r="U38" s="217"/>
      <c r="V38" s="218"/>
      <c r="W38" s="219" t="str">
        <f ca="1">IF(COUNTIF(空き状況確認テーブル!W43:Z43,"×")&lt;&gt;0,"×",IF(COUNTIF(空き状況確認テーブル!W43:Z43,"△")&lt;&gt;0,"△",IF(COUNTIF(空き状況確認テーブル!W43:Z43,"△")&lt;&gt;0,"△","〇")))</f>
        <v>〇</v>
      </c>
      <c r="X38" s="219"/>
      <c r="Y38" s="219"/>
      <c r="Z38" s="219"/>
      <c r="AA38" s="219" t="str">
        <f ca="1">IF(COUNTIF(空き状況確認テーブル!AA43:AD43,"×")&lt;&gt;0,"×",IF(COUNTIF(空き状況確認テーブル!AA43:AD43,"△")&lt;&gt;0,"△",IF(COUNTIF(空き状況確認テーブル!AA43:AD43,"△")&lt;&gt;0,"△","〇")))</f>
        <v>〇</v>
      </c>
      <c r="AB38" s="219"/>
      <c r="AC38" s="219"/>
      <c r="AD38" s="219"/>
      <c r="AE38" s="219" t="str">
        <f ca="1">IF(COUNTIF(空き状況確認テーブル!AE43:AH43,"×")&lt;&gt;0,"×",IF(COUNTIF(空き状況確認テーブル!AE43:AH43,"△")&lt;&gt;0,"△",IF(COUNTIF(空き状況確認テーブル!AE43:AH43,"△")&lt;&gt;0,"△","〇")))</f>
        <v>△</v>
      </c>
      <c r="AF38" s="219"/>
      <c r="AG38" s="219"/>
      <c r="AH38" s="219"/>
      <c r="AI38" s="216" t="str">
        <f ca="1">IF(COUNTIF(空き状況確認テーブル!AI43:AK43,"×")&lt;&gt;0,"×",IF(COUNTIF(空き状況確認テーブル!AI43:AK43,"△")&lt;&gt;0,"△",IF(COUNTIF(空き状況確認テーブル!AI43:AK43,"△")&lt;&gt;0,"△","〇")))</f>
        <v>△</v>
      </c>
      <c r="AJ38" s="217"/>
      <c r="AK38" s="220"/>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6" t="str">
        <f ca="1">IF(COUNTIF(空き状況確認テーブル!AR43:AT43,"×")&lt;&gt;0,"×",IF(COUNTIF(空き状況確認テーブル!AR43:AT43,"△")&lt;&gt;0,"△",IF(COUNTIF(空き状況確認テーブル!AR43:AT43,"△")&lt;&gt;0,"△","〇")))</f>
        <v>△</v>
      </c>
      <c r="AS38" s="217"/>
      <c r="AT38" s="218"/>
      <c r="AU38" s="219" t="str">
        <f ca="1">IF(COUNTIF(空き状況確認テーブル!AU43:AX43,"×")&lt;&gt;0,"×",IF(COUNTIF(空き状況確認テーブル!AU43:AX43,"△")&lt;&gt;0,"△",IF(COUNTIF(空き状況確認テーブル!AU43:AX43,"△")&lt;&gt;0,"△","〇")))</f>
        <v>〇</v>
      </c>
      <c r="AV38" s="219"/>
      <c r="AW38" s="219"/>
      <c r="AX38" s="219"/>
      <c r="AY38" s="219" t="str">
        <f ca="1">IF(COUNTIF(空き状況確認テーブル!AY43:BB43,"×")&lt;&gt;0,"×",IF(COUNTIF(空き状況確認テーブル!AY43:BB43,"△")&lt;&gt;0,"△",IF(COUNTIF(空き状況確認テーブル!AY43:BB43,"△")&lt;&gt;0,"△","〇")))</f>
        <v>〇</v>
      </c>
      <c r="AZ38" s="219"/>
      <c r="BA38" s="219"/>
      <c r="BB38" s="219"/>
      <c r="BC38" s="219" t="str">
        <f ca="1">IF(COUNTIF(空き状況確認テーブル!BC43:BF43,"×")&lt;&gt;0,"×",IF(COUNTIF(空き状況確認テーブル!BC43:BF43,"△")&lt;&gt;0,"△",IF(COUNTIF(空き状況確認テーブル!BC43:BF43,"△")&lt;&gt;0,"△","〇")))</f>
        <v>△</v>
      </c>
      <c r="BD38" s="219"/>
      <c r="BE38" s="219"/>
      <c r="BF38" s="219"/>
      <c r="BG38" s="216" t="str">
        <f ca="1">IF(COUNTIF(空き状況確認テーブル!BG43:BI43,"×")&lt;&gt;0,"×",IF(COUNTIF(空き状況確認テーブル!BG43:BI43,"△")&lt;&gt;0,"△",IF(COUNTIF(空き状況確認テーブル!BG43:BI43,"△")&lt;&gt;0,"△","〇")))</f>
        <v>△</v>
      </c>
      <c r="BH38" s="217"/>
      <c r="BI38" s="220"/>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6" t="str">
        <f ca="1">IF(COUNTIF(空き状況確認テーブル!BP43:BR43,"×")&lt;&gt;0,"×",IF(COUNTIF(空き状況確認テーブル!BP43:BR43,"△")&lt;&gt;0,"△",IF(COUNTIF(空き状況確認テーブル!BP43:BR43,"△")&lt;&gt;0,"△","〇")))</f>
        <v>△</v>
      </c>
      <c r="BQ38" s="217"/>
      <c r="BR38" s="218"/>
      <c r="BS38" s="219" t="str">
        <f ca="1">IF(COUNTIF(空き状況確認テーブル!BS43:BV43,"×")&lt;&gt;0,"×",IF(COUNTIF(空き状況確認テーブル!BS43:BV43,"△")&lt;&gt;0,"△",IF(COUNTIF(空き状況確認テーブル!BS43:BV43,"△")&lt;&gt;0,"△","〇")))</f>
        <v>〇</v>
      </c>
      <c r="BT38" s="219"/>
      <c r="BU38" s="219"/>
      <c r="BV38" s="219"/>
      <c r="BW38" s="219" t="str">
        <f ca="1">IF(COUNTIF(空き状況確認テーブル!BW43:BZ43,"×")&lt;&gt;0,"×",IF(COUNTIF(空き状況確認テーブル!BW43:BZ43,"△")&lt;&gt;0,"△",IF(COUNTIF(空き状況確認テーブル!BW43:BZ43,"△")&lt;&gt;0,"△","〇")))</f>
        <v>〇</v>
      </c>
      <c r="BX38" s="219"/>
      <c r="BY38" s="219"/>
      <c r="BZ38" s="219"/>
      <c r="CA38" s="219" t="str">
        <f ca="1">IF(COUNTIF(空き状況確認テーブル!CA43:CD43,"×")&lt;&gt;0,"×",IF(COUNTIF(空き状況確認テーブル!CA43:CD43,"△")&lt;&gt;0,"△",IF(COUNTIF(空き状況確認テーブル!CA43:CD43,"△")&lt;&gt;0,"△","〇")))</f>
        <v>△</v>
      </c>
      <c r="CB38" s="219"/>
      <c r="CC38" s="219"/>
      <c r="CD38" s="219"/>
      <c r="CE38" s="216" t="str">
        <f ca="1">IF(COUNTIF(空き状況確認テーブル!CE43:CG43,"×")&lt;&gt;0,"×",IF(COUNTIF(空き状況確認テーブル!CE43:CG43,"△")&lt;&gt;0,"△",IF(COUNTIF(空き状況確認テーブル!CE43:CG43,"△")&lt;&gt;0,"△","〇")))</f>
        <v>△</v>
      </c>
      <c r="CF38" s="217"/>
      <c r="CG38" s="220"/>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6" t="str">
        <f ca="1">IF(COUNTIF(空き状況確認テーブル!CN43:CP43,"×")&lt;&gt;0,"×",IF(COUNTIF(空き状況確認テーブル!CN43:CP43,"△")&lt;&gt;0,"△",IF(COUNTIF(空き状況確認テーブル!CN43:CP43,"△")&lt;&gt;0,"△","〇")))</f>
        <v>△</v>
      </c>
      <c r="CO38" s="217"/>
      <c r="CP38" s="218"/>
      <c r="CQ38" s="219" t="str">
        <f ca="1">IF(COUNTIF(空き状況確認テーブル!CQ43:CT43,"×")&lt;&gt;0,"×",IF(COUNTIF(空き状況確認テーブル!CQ43:CT43,"△")&lt;&gt;0,"△",IF(COUNTIF(空き状況確認テーブル!CQ43:CT43,"△")&lt;&gt;0,"△","〇")))</f>
        <v>〇</v>
      </c>
      <c r="CR38" s="219"/>
      <c r="CS38" s="219"/>
      <c r="CT38" s="219"/>
      <c r="CU38" s="219" t="str">
        <f ca="1">IF(COUNTIF(空き状況確認テーブル!CU43:CX43,"×")&lt;&gt;0,"×",IF(COUNTIF(空き状況確認テーブル!CU43:CX43,"△")&lt;&gt;0,"△",IF(COUNTIF(空き状況確認テーブル!CU43:CX43,"△")&lt;&gt;0,"△","〇")))</f>
        <v>〇</v>
      </c>
      <c r="CV38" s="219"/>
      <c r="CW38" s="219"/>
      <c r="CX38" s="219"/>
      <c r="CY38" s="219" t="str">
        <f ca="1">IF(COUNTIF(空き状況確認テーブル!CY43:DB43,"×")&lt;&gt;0,"×",IF(COUNTIF(空き状況確認テーブル!CY43:DB43,"△")&lt;&gt;0,"△",IF(COUNTIF(空き状況確認テーブル!CY43:DB43,"△")&lt;&gt;0,"△","〇")))</f>
        <v>△</v>
      </c>
      <c r="CZ38" s="219"/>
      <c r="DA38" s="219"/>
      <c r="DB38" s="219"/>
      <c r="DC38" s="216" t="str">
        <f ca="1">IF(COUNTIF(空き状況確認テーブル!DC43:DE43,"×")&lt;&gt;0,"×",IF(COUNTIF(空き状況確認テーブル!DC43:DE43,"△")&lt;&gt;0,"△",IF(COUNTIF(空き状況確認テーブル!DC43:DE43,"△")&lt;&gt;0,"△","〇")))</f>
        <v>△</v>
      </c>
      <c r="DD38" s="217"/>
      <c r="DE38" s="220"/>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6" t="str">
        <f ca="1">IF(COUNTIF(空き状況確認テーブル!DL43:DN43,"×")&lt;&gt;0,"×",IF(COUNTIF(空き状況確認テーブル!DL43:DN43,"△")&lt;&gt;0,"△",IF(COUNTIF(空き状況確認テーブル!DL43:DN43,"△")&lt;&gt;0,"△","〇")))</f>
        <v>△</v>
      </c>
      <c r="DM38" s="217"/>
      <c r="DN38" s="218"/>
      <c r="DO38" s="219" t="str">
        <f ca="1">IF(COUNTIF(空き状況確認テーブル!DO43:DR43,"×")&lt;&gt;0,"×",IF(COUNTIF(空き状況確認テーブル!DO43:DR43,"△")&lt;&gt;0,"△",IF(COUNTIF(空き状況確認テーブル!DO43:DR43,"△")&lt;&gt;0,"△","〇")))</f>
        <v>〇</v>
      </c>
      <c r="DP38" s="219"/>
      <c r="DQ38" s="219"/>
      <c r="DR38" s="219"/>
      <c r="DS38" s="219" t="str">
        <f ca="1">IF(COUNTIF(空き状況確認テーブル!DS43:DV43,"×")&lt;&gt;0,"×",IF(COUNTIF(空き状況確認テーブル!DS43:DV43,"△")&lt;&gt;0,"△",IF(COUNTIF(空き状況確認テーブル!DS43:DV43,"△")&lt;&gt;0,"△","〇")))</f>
        <v>〇</v>
      </c>
      <c r="DT38" s="219"/>
      <c r="DU38" s="219"/>
      <c r="DV38" s="219"/>
      <c r="DW38" s="219" t="str">
        <f ca="1">IF(COUNTIF(空き状況確認テーブル!DW43:DZ43,"×")&lt;&gt;0,"×",IF(COUNTIF(空き状況確認テーブル!DW43:DZ43,"△")&lt;&gt;0,"△",IF(COUNTIF(空き状況確認テーブル!DW43:DZ43,"△")&lt;&gt;0,"△","〇")))</f>
        <v>△</v>
      </c>
      <c r="DX38" s="219"/>
      <c r="DY38" s="219"/>
      <c r="DZ38" s="219"/>
      <c r="EA38" s="216" t="str">
        <f ca="1">IF(COUNTIF(空き状況確認テーブル!EA43:EC43,"×")&lt;&gt;0,"×",IF(COUNTIF(空き状況確認テーブル!EA43:EC43,"△")&lt;&gt;0,"△",IF(COUNTIF(空き状況確認テーブル!EA43:EC43,"△")&lt;&gt;0,"△","〇")))</f>
        <v>△</v>
      </c>
      <c r="EB38" s="217"/>
      <c r="EC38" s="220"/>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6" t="str">
        <f ca="1">IF(COUNTIF(空き状況確認テーブル!EJ43:EL43,"×")&lt;&gt;0,"×",IF(COUNTIF(空き状況確認テーブル!EJ43:EL43,"△")&lt;&gt;0,"△",IF(COUNTIF(空き状況確認テーブル!EJ43:EL43,"△")&lt;&gt;0,"△","〇")))</f>
        <v>×</v>
      </c>
      <c r="EK38" s="217"/>
      <c r="EL38" s="218"/>
      <c r="EM38" s="219" t="str">
        <f ca="1">IF(COUNTIF(空き状況確認テーブル!EM43:EP43,"×")&lt;&gt;0,"×",IF(COUNTIF(空き状況確認テーブル!EM43:EP43,"△")&lt;&gt;0,"△",IF(COUNTIF(空き状況確認テーブル!EM43:EP43,"△")&lt;&gt;0,"△","〇")))</f>
        <v>×</v>
      </c>
      <c r="EN38" s="219"/>
      <c r="EO38" s="219"/>
      <c r="EP38" s="219"/>
      <c r="EQ38" s="219" t="str">
        <f ca="1">IF(COUNTIF(空き状況確認テーブル!EQ43:ET43,"×")&lt;&gt;0,"×",IF(COUNTIF(空き状況確認テーブル!EQ43:ET43,"△")&lt;&gt;0,"△",IF(COUNTIF(空き状況確認テーブル!EQ43:ET43,"△")&lt;&gt;0,"△","〇")))</f>
        <v>×</v>
      </c>
      <c r="ER38" s="219"/>
      <c r="ES38" s="219"/>
      <c r="ET38" s="219"/>
      <c r="EU38" s="219" t="str">
        <f ca="1">IF(COUNTIF(空き状況確認テーブル!EU43:EX43,"×")&lt;&gt;0,"×",IF(COUNTIF(空き状況確認テーブル!EU43:EX43,"△")&lt;&gt;0,"△",IF(COUNTIF(空き状況確認テーブル!EU43:EX43,"△")&lt;&gt;0,"△","〇")))</f>
        <v>×</v>
      </c>
      <c r="EV38" s="219"/>
      <c r="EW38" s="219"/>
      <c r="EX38" s="219"/>
      <c r="EY38" s="216" t="str">
        <f ca="1">IF(COUNTIF(空き状況確認テーブル!EY43:FA43,"×")&lt;&gt;0,"×",IF(COUNTIF(空き状況確認テーブル!EY43:FA43,"△")&lt;&gt;0,"△",IF(COUNTIF(空き状況確認テーブル!EY43:FA43,"△")&lt;&gt;0,"△","〇")))</f>
        <v>×</v>
      </c>
      <c r="EZ38" s="217"/>
      <c r="FA38" s="220"/>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6" t="str">
        <f ca="1">IF(COUNTIF(空き状況確認テーブル!FH43:FJ43,"×")&lt;&gt;0,"×",IF(COUNTIF(空き状況確認テーブル!FH43:FJ43,"△")&lt;&gt;0,"△",IF(COUNTIF(空き状況確認テーブル!FH43:FJ43,"△")&lt;&gt;0,"△","〇")))</f>
        <v>×</v>
      </c>
      <c r="FI38" s="217"/>
      <c r="FJ38" s="218"/>
      <c r="FK38" s="219" t="str">
        <f ca="1">IF(COUNTIF(空き状況確認テーブル!FK43:FN43,"×")&lt;&gt;0,"×",IF(COUNTIF(空き状況確認テーブル!FK43:FN43,"△")&lt;&gt;0,"△",IF(COUNTIF(空き状況確認テーブル!FK43:FN43,"△")&lt;&gt;0,"△","〇")))</f>
        <v>×</v>
      </c>
      <c r="FL38" s="219"/>
      <c r="FM38" s="219"/>
      <c r="FN38" s="219"/>
      <c r="FO38" s="219" t="str">
        <f ca="1">IF(COUNTIF(空き状況確認テーブル!FO43:FR43,"×")&lt;&gt;0,"×",IF(COUNTIF(空き状況確認テーブル!FO43:FR43,"△")&lt;&gt;0,"△",IF(COUNTIF(空き状況確認テーブル!FO43:FR43,"△")&lt;&gt;0,"△","〇")))</f>
        <v>×</v>
      </c>
      <c r="FP38" s="219"/>
      <c r="FQ38" s="219"/>
      <c r="FR38" s="219"/>
      <c r="FS38" s="219" t="str">
        <f ca="1">IF(COUNTIF(空き状況確認テーブル!FS43:FV43,"×")&lt;&gt;0,"×",IF(COUNTIF(空き状況確認テーブル!FS43:FV43,"△")&lt;&gt;0,"△",IF(COUNTIF(空き状況確認テーブル!FS43:FV43,"△")&lt;&gt;0,"△","〇")))</f>
        <v>×</v>
      </c>
      <c r="FT38" s="219"/>
      <c r="FU38" s="219"/>
      <c r="FV38" s="219"/>
      <c r="FW38" s="216" t="str">
        <f ca="1">IF(COUNTIF(空き状況確認テーブル!FW43:FY43,"×")&lt;&gt;0,"×",IF(COUNTIF(空き状況確認テーブル!FW43:FY43,"△")&lt;&gt;0,"△",IF(COUNTIF(空き状況確認テーブル!FW43:FY43,"△")&lt;&gt;0,"△","〇")))</f>
        <v>×</v>
      </c>
      <c r="FX38" s="217"/>
      <c r="FY38" s="220"/>
    </row>
    <row r="39" spans="1:181">
      <c r="A39" s="40"/>
      <c r="B39" s="171" t="s">
        <v>356</v>
      </c>
      <c r="C39" s="197" t="s">
        <v>331</v>
      </c>
      <c r="D39" s="11" t="s">
        <v>184</v>
      </c>
      <c r="E39" s="10" t="str">
        <f>INDEX(施設情報!$D$1:$D$1000,MATCH(D39,施設情報!$C$1:$C$1000,0))</f>
        <v>1</v>
      </c>
      <c r="F39" s="11"/>
      <c r="G39" s="8" t="str">
        <f t="shared" si="15"/>
        <v>035-46391</v>
      </c>
      <c r="H39" s="10" t="str">
        <f t="shared" si="16"/>
        <v>035-46392</v>
      </c>
      <c r="I39" s="10" t="str">
        <f t="shared" si="17"/>
        <v>035-46393</v>
      </c>
      <c r="J39" s="10" t="str">
        <f t="shared" si="18"/>
        <v>035-46394</v>
      </c>
      <c r="K39" s="10" t="str">
        <f t="shared" si="19"/>
        <v>035-46395</v>
      </c>
      <c r="L39" s="10" t="str">
        <f t="shared" si="20"/>
        <v>035-46396</v>
      </c>
      <c r="M39" s="10" t="str">
        <f t="shared" si="21"/>
        <v>035-46397</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6" t="str">
        <f ca="1">IF(COUNTIF(空き状況確認テーブル!T44:V44,"×")&lt;&gt;0,"×",IF(COUNTIF(空き状況確認テーブル!T44:V44,"△")&lt;&gt;0,"△",IF(COUNTIF(空き状況確認テーブル!T44:V44,"△")&lt;&gt;0,"△","〇")))</f>
        <v>△</v>
      </c>
      <c r="U39" s="217"/>
      <c r="V39" s="218"/>
      <c r="W39" s="219" t="str">
        <f ca="1">IF(COUNTIF(空き状況確認テーブル!W44:Z44,"×")&lt;&gt;0,"×",IF(COUNTIF(空き状況確認テーブル!W44:Z44,"△")&lt;&gt;0,"△",IF(COUNTIF(空き状況確認テーブル!W44:Z44,"△")&lt;&gt;0,"△","〇")))</f>
        <v>〇</v>
      </c>
      <c r="X39" s="219"/>
      <c r="Y39" s="219"/>
      <c r="Z39" s="219"/>
      <c r="AA39" s="219" t="str">
        <f ca="1">IF(COUNTIF(空き状況確認テーブル!AA44:AD44,"×")&lt;&gt;0,"×",IF(COUNTIF(空き状況確認テーブル!AA44:AD44,"△")&lt;&gt;0,"△",IF(COUNTIF(空き状況確認テーブル!AA44:AD44,"△")&lt;&gt;0,"△","〇")))</f>
        <v>〇</v>
      </c>
      <c r="AB39" s="219"/>
      <c r="AC39" s="219"/>
      <c r="AD39" s="219"/>
      <c r="AE39" s="219" t="str">
        <f ca="1">IF(COUNTIF(空き状況確認テーブル!AE44:AH44,"×")&lt;&gt;0,"×",IF(COUNTIF(空き状況確認テーブル!AE44:AH44,"△")&lt;&gt;0,"△",IF(COUNTIF(空き状況確認テーブル!AE44:AH44,"△")&lt;&gt;0,"△","〇")))</f>
        <v>△</v>
      </c>
      <c r="AF39" s="219"/>
      <c r="AG39" s="219"/>
      <c r="AH39" s="219"/>
      <c r="AI39" s="216" t="str">
        <f ca="1">IF(COUNTIF(空き状況確認テーブル!AI44:AK44,"×")&lt;&gt;0,"×",IF(COUNTIF(空き状況確認テーブル!AI44:AK44,"△")&lt;&gt;0,"△",IF(COUNTIF(空き状況確認テーブル!AI44:AK44,"△")&lt;&gt;0,"△","〇")))</f>
        <v>△</v>
      </c>
      <c r="AJ39" s="217"/>
      <c r="AK39" s="220"/>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6" t="str">
        <f ca="1">IF(COUNTIF(空き状況確認テーブル!AR44:AT44,"×")&lt;&gt;0,"×",IF(COUNTIF(空き状況確認テーブル!AR44:AT44,"△")&lt;&gt;0,"△",IF(COUNTIF(空き状況確認テーブル!AR44:AT44,"△")&lt;&gt;0,"△","〇")))</f>
        <v>△</v>
      </c>
      <c r="AS39" s="217"/>
      <c r="AT39" s="218"/>
      <c r="AU39" s="219" t="str">
        <f ca="1">IF(COUNTIF(空き状況確認テーブル!AU44:AX44,"×")&lt;&gt;0,"×",IF(COUNTIF(空き状況確認テーブル!AU44:AX44,"△")&lt;&gt;0,"△",IF(COUNTIF(空き状況確認テーブル!AU44:AX44,"△")&lt;&gt;0,"△","〇")))</f>
        <v>〇</v>
      </c>
      <c r="AV39" s="219"/>
      <c r="AW39" s="219"/>
      <c r="AX39" s="219"/>
      <c r="AY39" s="219" t="str">
        <f ca="1">IF(COUNTIF(空き状況確認テーブル!AY44:BB44,"×")&lt;&gt;0,"×",IF(COUNTIF(空き状況確認テーブル!AY44:BB44,"△")&lt;&gt;0,"△",IF(COUNTIF(空き状況確認テーブル!AY44:BB44,"△")&lt;&gt;0,"△","〇")))</f>
        <v>〇</v>
      </c>
      <c r="AZ39" s="219"/>
      <c r="BA39" s="219"/>
      <c r="BB39" s="219"/>
      <c r="BC39" s="219" t="str">
        <f ca="1">IF(COUNTIF(空き状況確認テーブル!BC44:BF44,"×")&lt;&gt;0,"×",IF(COUNTIF(空き状況確認テーブル!BC44:BF44,"△")&lt;&gt;0,"△",IF(COUNTIF(空き状況確認テーブル!BC44:BF44,"△")&lt;&gt;0,"△","〇")))</f>
        <v>△</v>
      </c>
      <c r="BD39" s="219"/>
      <c r="BE39" s="219"/>
      <c r="BF39" s="219"/>
      <c r="BG39" s="216" t="str">
        <f ca="1">IF(COUNTIF(空き状況確認テーブル!BG44:BI44,"×")&lt;&gt;0,"×",IF(COUNTIF(空き状況確認テーブル!BG44:BI44,"△")&lt;&gt;0,"△",IF(COUNTIF(空き状況確認テーブル!BG44:BI44,"△")&lt;&gt;0,"△","〇")))</f>
        <v>△</v>
      </c>
      <c r="BH39" s="217"/>
      <c r="BI39" s="220"/>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6" t="str">
        <f ca="1">IF(COUNTIF(空き状況確認テーブル!BP44:BR44,"×")&lt;&gt;0,"×",IF(COUNTIF(空き状況確認テーブル!BP44:BR44,"△")&lt;&gt;0,"△",IF(COUNTIF(空き状況確認テーブル!BP44:BR44,"△")&lt;&gt;0,"△","〇")))</f>
        <v>△</v>
      </c>
      <c r="BQ39" s="217"/>
      <c r="BR39" s="218"/>
      <c r="BS39" s="219" t="str">
        <f ca="1">IF(COUNTIF(空き状況確認テーブル!BS44:BV44,"×")&lt;&gt;0,"×",IF(COUNTIF(空き状況確認テーブル!BS44:BV44,"△")&lt;&gt;0,"△",IF(COUNTIF(空き状況確認テーブル!BS44:BV44,"△")&lt;&gt;0,"△","〇")))</f>
        <v>〇</v>
      </c>
      <c r="BT39" s="219"/>
      <c r="BU39" s="219"/>
      <c r="BV39" s="219"/>
      <c r="BW39" s="219" t="str">
        <f ca="1">IF(COUNTIF(空き状況確認テーブル!BW44:BZ44,"×")&lt;&gt;0,"×",IF(COUNTIF(空き状況確認テーブル!BW44:BZ44,"△")&lt;&gt;0,"△",IF(COUNTIF(空き状況確認テーブル!BW44:BZ44,"△")&lt;&gt;0,"△","〇")))</f>
        <v>〇</v>
      </c>
      <c r="BX39" s="219"/>
      <c r="BY39" s="219"/>
      <c r="BZ39" s="219"/>
      <c r="CA39" s="219" t="str">
        <f ca="1">IF(COUNTIF(空き状況確認テーブル!CA44:CD44,"×")&lt;&gt;0,"×",IF(COUNTIF(空き状況確認テーブル!CA44:CD44,"△")&lt;&gt;0,"△",IF(COUNTIF(空き状況確認テーブル!CA44:CD44,"△")&lt;&gt;0,"△","〇")))</f>
        <v>△</v>
      </c>
      <c r="CB39" s="219"/>
      <c r="CC39" s="219"/>
      <c r="CD39" s="219"/>
      <c r="CE39" s="216" t="str">
        <f ca="1">IF(COUNTIF(空き状況確認テーブル!CE44:CG44,"×")&lt;&gt;0,"×",IF(COUNTIF(空き状況確認テーブル!CE44:CG44,"△")&lt;&gt;0,"△",IF(COUNTIF(空き状況確認テーブル!CE44:CG44,"△")&lt;&gt;0,"△","〇")))</f>
        <v>△</v>
      </c>
      <c r="CF39" s="217"/>
      <c r="CG39" s="220"/>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6" t="str">
        <f ca="1">IF(COUNTIF(空き状況確認テーブル!CN44:CP44,"×")&lt;&gt;0,"×",IF(COUNTIF(空き状況確認テーブル!CN44:CP44,"△")&lt;&gt;0,"△",IF(COUNTIF(空き状況確認テーブル!CN44:CP44,"△")&lt;&gt;0,"△","〇")))</f>
        <v>△</v>
      </c>
      <c r="CO39" s="217"/>
      <c r="CP39" s="218"/>
      <c r="CQ39" s="219" t="str">
        <f ca="1">IF(COUNTIF(空き状況確認テーブル!CQ44:CT44,"×")&lt;&gt;0,"×",IF(COUNTIF(空き状況確認テーブル!CQ44:CT44,"△")&lt;&gt;0,"△",IF(COUNTIF(空き状況確認テーブル!CQ44:CT44,"△")&lt;&gt;0,"△","〇")))</f>
        <v>〇</v>
      </c>
      <c r="CR39" s="219"/>
      <c r="CS39" s="219"/>
      <c r="CT39" s="219"/>
      <c r="CU39" s="219" t="str">
        <f ca="1">IF(COUNTIF(空き状況確認テーブル!CU44:CX44,"×")&lt;&gt;0,"×",IF(COUNTIF(空き状況確認テーブル!CU44:CX44,"△")&lt;&gt;0,"△",IF(COUNTIF(空き状況確認テーブル!CU44:CX44,"△")&lt;&gt;0,"△","〇")))</f>
        <v>〇</v>
      </c>
      <c r="CV39" s="219"/>
      <c r="CW39" s="219"/>
      <c r="CX39" s="219"/>
      <c r="CY39" s="219" t="str">
        <f ca="1">IF(COUNTIF(空き状況確認テーブル!CY44:DB44,"×")&lt;&gt;0,"×",IF(COUNTIF(空き状況確認テーブル!CY44:DB44,"△")&lt;&gt;0,"△",IF(COUNTIF(空き状況確認テーブル!CY44:DB44,"△")&lt;&gt;0,"△","〇")))</f>
        <v>△</v>
      </c>
      <c r="CZ39" s="219"/>
      <c r="DA39" s="219"/>
      <c r="DB39" s="219"/>
      <c r="DC39" s="216" t="str">
        <f ca="1">IF(COUNTIF(空き状況確認テーブル!DC44:DE44,"×")&lt;&gt;0,"×",IF(COUNTIF(空き状況確認テーブル!DC44:DE44,"△")&lt;&gt;0,"△",IF(COUNTIF(空き状況確認テーブル!DC44:DE44,"△")&lt;&gt;0,"△","〇")))</f>
        <v>△</v>
      </c>
      <c r="DD39" s="217"/>
      <c r="DE39" s="220"/>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6" t="str">
        <f ca="1">IF(COUNTIF(空き状況確認テーブル!DL44:DN44,"×")&lt;&gt;0,"×",IF(COUNTIF(空き状況確認テーブル!DL44:DN44,"△")&lt;&gt;0,"△",IF(COUNTIF(空き状況確認テーブル!DL44:DN44,"△")&lt;&gt;0,"△","〇")))</f>
        <v>△</v>
      </c>
      <c r="DM39" s="217"/>
      <c r="DN39" s="218"/>
      <c r="DO39" s="219" t="str">
        <f ca="1">IF(COUNTIF(空き状況確認テーブル!DO44:DR44,"×")&lt;&gt;0,"×",IF(COUNTIF(空き状況確認テーブル!DO44:DR44,"△")&lt;&gt;0,"△",IF(COUNTIF(空き状況確認テーブル!DO44:DR44,"△")&lt;&gt;0,"△","〇")))</f>
        <v>〇</v>
      </c>
      <c r="DP39" s="219"/>
      <c r="DQ39" s="219"/>
      <c r="DR39" s="219"/>
      <c r="DS39" s="219" t="str">
        <f ca="1">IF(COUNTIF(空き状況確認テーブル!DS44:DV44,"×")&lt;&gt;0,"×",IF(COUNTIF(空き状況確認テーブル!DS44:DV44,"△")&lt;&gt;0,"△",IF(COUNTIF(空き状況確認テーブル!DS44:DV44,"△")&lt;&gt;0,"△","〇")))</f>
        <v>〇</v>
      </c>
      <c r="DT39" s="219"/>
      <c r="DU39" s="219"/>
      <c r="DV39" s="219"/>
      <c r="DW39" s="219" t="str">
        <f ca="1">IF(COUNTIF(空き状況確認テーブル!DW44:DZ44,"×")&lt;&gt;0,"×",IF(COUNTIF(空き状況確認テーブル!DW44:DZ44,"△")&lt;&gt;0,"△",IF(COUNTIF(空き状況確認テーブル!DW44:DZ44,"△")&lt;&gt;0,"△","〇")))</f>
        <v>△</v>
      </c>
      <c r="DX39" s="219"/>
      <c r="DY39" s="219"/>
      <c r="DZ39" s="219"/>
      <c r="EA39" s="216" t="str">
        <f ca="1">IF(COUNTIF(空き状況確認テーブル!EA44:EC44,"×")&lt;&gt;0,"×",IF(COUNTIF(空き状況確認テーブル!EA44:EC44,"△")&lt;&gt;0,"△",IF(COUNTIF(空き状況確認テーブル!EA44:EC44,"△")&lt;&gt;0,"△","〇")))</f>
        <v>△</v>
      </c>
      <c r="EB39" s="217"/>
      <c r="EC39" s="220"/>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6" t="str">
        <f ca="1">IF(COUNTIF(空き状況確認テーブル!EJ44:EL44,"×")&lt;&gt;0,"×",IF(COUNTIF(空き状況確認テーブル!EJ44:EL44,"△")&lt;&gt;0,"△",IF(COUNTIF(空き状況確認テーブル!EJ44:EL44,"△")&lt;&gt;0,"△","〇")))</f>
        <v>×</v>
      </c>
      <c r="EK39" s="217"/>
      <c r="EL39" s="218"/>
      <c r="EM39" s="219" t="str">
        <f ca="1">IF(COUNTIF(空き状況確認テーブル!EM44:EP44,"×")&lt;&gt;0,"×",IF(COUNTIF(空き状況確認テーブル!EM44:EP44,"△")&lt;&gt;0,"△",IF(COUNTIF(空き状況確認テーブル!EM44:EP44,"△")&lt;&gt;0,"△","〇")))</f>
        <v>×</v>
      </c>
      <c r="EN39" s="219"/>
      <c r="EO39" s="219"/>
      <c r="EP39" s="219"/>
      <c r="EQ39" s="219" t="str">
        <f ca="1">IF(COUNTIF(空き状況確認テーブル!EQ44:ET44,"×")&lt;&gt;0,"×",IF(COUNTIF(空き状況確認テーブル!EQ44:ET44,"△")&lt;&gt;0,"△",IF(COUNTIF(空き状況確認テーブル!EQ44:ET44,"△")&lt;&gt;0,"△","〇")))</f>
        <v>×</v>
      </c>
      <c r="ER39" s="219"/>
      <c r="ES39" s="219"/>
      <c r="ET39" s="219"/>
      <c r="EU39" s="219" t="str">
        <f ca="1">IF(COUNTIF(空き状況確認テーブル!EU44:EX44,"×")&lt;&gt;0,"×",IF(COUNTIF(空き状況確認テーブル!EU44:EX44,"△")&lt;&gt;0,"△",IF(COUNTIF(空き状況確認テーブル!EU44:EX44,"△")&lt;&gt;0,"△","〇")))</f>
        <v>×</v>
      </c>
      <c r="EV39" s="219"/>
      <c r="EW39" s="219"/>
      <c r="EX39" s="219"/>
      <c r="EY39" s="216" t="str">
        <f ca="1">IF(COUNTIF(空き状況確認テーブル!EY44:FA44,"×")&lt;&gt;0,"×",IF(COUNTIF(空き状況確認テーブル!EY44:FA44,"△")&lt;&gt;0,"△",IF(COUNTIF(空き状況確認テーブル!EY44:FA44,"△")&lt;&gt;0,"△","〇")))</f>
        <v>×</v>
      </c>
      <c r="EZ39" s="217"/>
      <c r="FA39" s="220"/>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6" t="str">
        <f ca="1">IF(COUNTIF(空き状況確認テーブル!FH44:FJ44,"×")&lt;&gt;0,"×",IF(COUNTIF(空き状況確認テーブル!FH44:FJ44,"△")&lt;&gt;0,"△",IF(COUNTIF(空き状況確認テーブル!FH44:FJ44,"△")&lt;&gt;0,"△","〇")))</f>
        <v>×</v>
      </c>
      <c r="FI39" s="217"/>
      <c r="FJ39" s="218"/>
      <c r="FK39" s="219" t="str">
        <f ca="1">IF(COUNTIF(空き状況確認テーブル!FK44:FN44,"×")&lt;&gt;0,"×",IF(COUNTIF(空き状況確認テーブル!FK44:FN44,"△")&lt;&gt;0,"△",IF(COUNTIF(空き状況確認テーブル!FK44:FN44,"△")&lt;&gt;0,"△","〇")))</f>
        <v>×</v>
      </c>
      <c r="FL39" s="219"/>
      <c r="FM39" s="219"/>
      <c r="FN39" s="219"/>
      <c r="FO39" s="219" t="str">
        <f ca="1">IF(COUNTIF(空き状況確認テーブル!FO44:FR44,"×")&lt;&gt;0,"×",IF(COUNTIF(空き状況確認テーブル!FO44:FR44,"△")&lt;&gt;0,"△",IF(COUNTIF(空き状況確認テーブル!FO44:FR44,"△")&lt;&gt;0,"△","〇")))</f>
        <v>×</v>
      </c>
      <c r="FP39" s="219"/>
      <c r="FQ39" s="219"/>
      <c r="FR39" s="219"/>
      <c r="FS39" s="219" t="str">
        <f ca="1">IF(COUNTIF(空き状況確認テーブル!FS44:FV44,"×")&lt;&gt;0,"×",IF(COUNTIF(空き状況確認テーブル!FS44:FV44,"△")&lt;&gt;0,"△",IF(COUNTIF(空き状況確認テーブル!FS44:FV44,"△")&lt;&gt;0,"△","〇")))</f>
        <v>×</v>
      </c>
      <c r="FT39" s="219"/>
      <c r="FU39" s="219"/>
      <c r="FV39" s="219"/>
      <c r="FW39" s="216" t="str">
        <f ca="1">IF(COUNTIF(空き状況確認テーブル!FW44:FY44,"×")&lt;&gt;0,"×",IF(COUNTIF(空き状況確認テーブル!FW44:FY44,"△")&lt;&gt;0,"△",IF(COUNTIF(空き状況確認テーブル!FW44:FY44,"△")&lt;&gt;0,"△","〇")))</f>
        <v>×</v>
      </c>
      <c r="FX39" s="217"/>
      <c r="FY39" s="220"/>
    </row>
    <row r="40" spans="1:181">
      <c r="A40" s="42" t="s">
        <v>125</v>
      </c>
      <c r="B40" s="43"/>
      <c r="C40" s="198"/>
      <c r="D40" s="11" t="s">
        <v>123</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3"/>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3"/>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3"/>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3"/>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3"/>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3"/>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3"/>
    </row>
    <row r="41" spans="1:181">
      <c r="A41" s="47"/>
      <c r="B41" s="178" t="s">
        <v>376</v>
      </c>
      <c r="C41" s="199"/>
      <c r="D41" s="11" t="s">
        <v>223</v>
      </c>
      <c r="E41" s="10" t="str">
        <f>INDEX(施設情報!$D$1:$D$1000,MATCH(D41,施設情報!$C$1:$C$1000,0))</f>
        <v>1</v>
      </c>
      <c r="F41" s="11"/>
      <c r="G41" s="8" t="str">
        <f t="shared" ref="G41:G65" si="22">$D41&amp;"-"&amp;$N$5</f>
        <v>037-46391</v>
      </c>
      <c r="H41" s="10" t="str">
        <f t="shared" ref="H41:H65" si="23">$D41&amp;"-"&amp;$AL$5</f>
        <v>037-46392</v>
      </c>
      <c r="I41" s="10" t="str">
        <f t="shared" ref="I41:I65" si="24">$D41&amp;"-"&amp;$BJ$5</f>
        <v>037-46393</v>
      </c>
      <c r="J41" s="10" t="str">
        <f t="shared" ref="J41:J65" si="25">$D41&amp;"-"&amp;$CH$5</f>
        <v>037-46394</v>
      </c>
      <c r="K41" s="10" t="str">
        <f t="shared" ref="K41:K65" si="26">$D41&amp;"-"&amp;$DF$5</f>
        <v>037-46395</v>
      </c>
      <c r="L41" s="10" t="str">
        <f t="shared" ref="L41:L65" si="27">$D41&amp;"-"&amp;$ED$5</f>
        <v>037-46396</v>
      </c>
      <c r="M41" s="10" t="str">
        <f t="shared" ref="M41:M65" si="28">$D41&amp;"-"&amp;$FB$5</f>
        <v>037-46397</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6" t="str">
        <f ca="1">IF(COUNTIF(空き状況確認テーブル!T47:V47,"×")&lt;&gt;0,"×",IF(COUNTIF(空き状況確認テーブル!T47:V47,"△")&lt;&gt;0,"△",IF(COUNTIF(空き状況確認テーブル!T47:V47,"△")&lt;&gt;0,"△","〇")))</f>
        <v>△</v>
      </c>
      <c r="U41" s="217"/>
      <c r="V41" s="218"/>
      <c r="W41" s="219" t="str">
        <f ca="1">IF(COUNTIF(空き状況確認テーブル!W47:Z47,"×")&lt;&gt;0,"×",IF(COUNTIF(空き状況確認テーブル!W47:Z47,"△")&lt;&gt;0,"△",IF(COUNTIF(空き状況確認テーブル!W47:Z47,"△")&lt;&gt;0,"△","〇")))</f>
        <v>〇</v>
      </c>
      <c r="X41" s="219"/>
      <c r="Y41" s="219"/>
      <c r="Z41" s="219"/>
      <c r="AA41" s="219" t="str">
        <f ca="1">IF(COUNTIF(空き状況確認テーブル!AA47:AD47,"×")&lt;&gt;0,"×",IF(COUNTIF(空き状況確認テーブル!AA47:AD47,"△")&lt;&gt;0,"△",IF(COUNTIF(空き状況確認テーブル!AA47:AD47,"△")&lt;&gt;0,"△","〇")))</f>
        <v>〇</v>
      </c>
      <c r="AB41" s="219"/>
      <c r="AC41" s="219"/>
      <c r="AD41" s="219"/>
      <c r="AE41" s="219" t="str">
        <f ca="1">IF(COUNTIF(空き状況確認テーブル!AE47:AH47,"×")&lt;&gt;0,"×",IF(COUNTIF(空き状況確認テーブル!AE47:AH47,"△")&lt;&gt;0,"△",IF(COUNTIF(空き状況確認テーブル!AE47:AH47,"△")&lt;&gt;0,"△","〇")))</f>
        <v>△</v>
      </c>
      <c r="AF41" s="219"/>
      <c r="AG41" s="219"/>
      <c r="AH41" s="219"/>
      <c r="AI41" s="216" t="str">
        <f ca="1">IF(COUNTIF(空き状況確認テーブル!AI47:AK47,"×")&lt;&gt;0,"×",IF(COUNTIF(空き状況確認テーブル!AI47:AK47,"△")&lt;&gt;0,"△",IF(COUNTIF(空き状況確認テーブル!AI47:AK47,"△")&lt;&gt;0,"△","〇")))</f>
        <v>△</v>
      </c>
      <c r="AJ41" s="217"/>
      <c r="AK41" s="220"/>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6" t="str">
        <f ca="1">IF(COUNTIF(空き状況確認テーブル!AR47:AT47,"×")&lt;&gt;0,"×",IF(COUNTIF(空き状況確認テーブル!AR47:AT47,"△")&lt;&gt;0,"△",IF(COUNTIF(空き状況確認テーブル!AR47:AT47,"△")&lt;&gt;0,"△","〇")))</f>
        <v>△</v>
      </c>
      <c r="AS41" s="217"/>
      <c r="AT41" s="218"/>
      <c r="AU41" s="219" t="str">
        <f ca="1">IF(COUNTIF(空き状況確認テーブル!AU47:AX47,"×")&lt;&gt;0,"×",IF(COUNTIF(空き状況確認テーブル!AU47:AX47,"△")&lt;&gt;0,"△",IF(COUNTIF(空き状況確認テーブル!AU47:AX47,"△")&lt;&gt;0,"△","〇")))</f>
        <v>〇</v>
      </c>
      <c r="AV41" s="219"/>
      <c r="AW41" s="219"/>
      <c r="AX41" s="219"/>
      <c r="AY41" s="219" t="str">
        <f ca="1">IF(COUNTIF(空き状況確認テーブル!AY47:BB47,"×")&lt;&gt;0,"×",IF(COUNTIF(空き状況確認テーブル!AY47:BB47,"△")&lt;&gt;0,"△",IF(COUNTIF(空き状況確認テーブル!AY47:BB47,"△")&lt;&gt;0,"△","〇")))</f>
        <v>〇</v>
      </c>
      <c r="AZ41" s="219"/>
      <c r="BA41" s="219"/>
      <c r="BB41" s="219"/>
      <c r="BC41" s="219" t="str">
        <f ca="1">IF(COUNTIF(空き状況確認テーブル!BC47:BF47,"×")&lt;&gt;0,"×",IF(COUNTIF(空き状況確認テーブル!BC47:BF47,"△")&lt;&gt;0,"△",IF(COUNTIF(空き状況確認テーブル!BC47:BF47,"△")&lt;&gt;0,"△","〇")))</f>
        <v>△</v>
      </c>
      <c r="BD41" s="219"/>
      <c r="BE41" s="219"/>
      <c r="BF41" s="219"/>
      <c r="BG41" s="216" t="str">
        <f ca="1">IF(COUNTIF(空き状況確認テーブル!BG47:BI47,"×")&lt;&gt;0,"×",IF(COUNTIF(空き状況確認テーブル!BG47:BI47,"△")&lt;&gt;0,"△",IF(COUNTIF(空き状況確認テーブル!BG47:BI47,"△")&lt;&gt;0,"△","〇")))</f>
        <v>△</v>
      </c>
      <c r="BH41" s="217"/>
      <c r="BI41" s="220"/>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6" t="str">
        <f ca="1">IF(COUNTIF(空き状況確認テーブル!BP47:BR47,"×")&lt;&gt;0,"×",IF(COUNTIF(空き状況確認テーブル!BP47:BR47,"△")&lt;&gt;0,"△",IF(COUNTIF(空き状況確認テーブル!BP47:BR47,"△")&lt;&gt;0,"△","〇")))</f>
        <v>△</v>
      </c>
      <c r="BQ41" s="217"/>
      <c r="BR41" s="218"/>
      <c r="BS41" s="219" t="str">
        <f ca="1">IF(COUNTIF(空き状況確認テーブル!BS47:BV47,"×")&lt;&gt;0,"×",IF(COUNTIF(空き状況確認テーブル!BS47:BV47,"△")&lt;&gt;0,"△",IF(COUNTIF(空き状況確認テーブル!BS47:BV47,"△")&lt;&gt;0,"△","〇")))</f>
        <v>〇</v>
      </c>
      <c r="BT41" s="219"/>
      <c r="BU41" s="219"/>
      <c r="BV41" s="219"/>
      <c r="BW41" s="219" t="str">
        <f ca="1">IF(COUNTIF(空き状況確認テーブル!BW47:BZ47,"×")&lt;&gt;0,"×",IF(COUNTIF(空き状況確認テーブル!BW47:BZ47,"△")&lt;&gt;0,"△",IF(COUNTIF(空き状況確認テーブル!BW47:BZ47,"△")&lt;&gt;0,"△","〇")))</f>
        <v>〇</v>
      </c>
      <c r="BX41" s="219"/>
      <c r="BY41" s="219"/>
      <c r="BZ41" s="219"/>
      <c r="CA41" s="219" t="str">
        <f ca="1">IF(COUNTIF(空き状況確認テーブル!CA47:CD47,"×")&lt;&gt;0,"×",IF(COUNTIF(空き状況確認テーブル!CA47:CD47,"△")&lt;&gt;0,"△",IF(COUNTIF(空き状況確認テーブル!CA47:CD47,"△")&lt;&gt;0,"△","〇")))</f>
        <v>△</v>
      </c>
      <c r="CB41" s="219"/>
      <c r="CC41" s="219"/>
      <c r="CD41" s="219"/>
      <c r="CE41" s="216" t="str">
        <f ca="1">IF(COUNTIF(空き状況確認テーブル!CE47:CG47,"×")&lt;&gt;0,"×",IF(COUNTIF(空き状況確認テーブル!CE47:CG47,"△")&lt;&gt;0,"△",IF(COUNTIF(空き状況確認テーブル!CE47:CG47,"△")&lt;&gt;0,"△","〇")))</f>
        <v>△</v>
      </c>
      <c r="CF41" s="217"/>
      <c r="CG41" s="220"/>
      <c r="CH41" s="187"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6" t="str">
        <f ca="1">IF(COUNTIF(空き状況確認テーブル!CN47:CP47,"×")&lt;&gt;0,"×",IF(COUNTIF(空き状況確認テーブル!CN47:CP47,"△")&lt;&gt;0,"△",IF(COUNTIF(空き状況確認テーブル!CN47:CP47,"△")&lt;&gt;0,"△","〇")))</f>
        <v>△</v>
      </c>
      <c r="CO41" s="217"/>
      <c r="CP41" s="218"/>
      <c r="CQ41" s="219" t="str">
        <f ca="1">IF(COUNTIF(空き状況確認テーブル!CQ47:CT47,"×")&lt;&gt;0,"×",IF(COUNTIF(空き状況確認テーブル!CQ47:CT47,"△")&lt;&gt;0,"△",IF(COUNTIF(空き状況確認テーブル!CQ47:CT47,"△")&lt;&gt;0,"△","〇")))</f>
        <v>〇</v>
      </c>
      <c r="CR41" s="219"/>
      <c r="CS41" s="219"/>
      <c r="CT41" s="219"/>
      <c r="CU41" s="219" t="str">
        <f ca="1">IF(COUNTIF(空き状況確認テーブル!CU47:CX47,"×")&lt;&gt;0,"×",IF(COUNTIF(空き状況確認テーブル!CU47:CX47,"△")&lt;&gt;0,"△",IF(COUNTIF(空き状況確認テーブル!CU47:CX47,"△")&lt;&gt;0,"△","〇")))</f>
        <v>〇</v>
      </c>
      <c r="CV41" s="219"/>
      <c r="CW41" s="219"/>
      <c r="CX41" s="219"/>
      <c r="CY41" s="219" t="str">
        <f ca="1">IF(COUNTIF(空き状況確認テーブル!CY47:DB47,"×")&lt;&gt;0,"×",IF(COUNTIF(空き状況確認テーブル!CY47:DB47,"△")&lt;&gt;0,"△",IF(COUNTIF(空き状況確認テーブル!CY47:DB47,"△")&lt;&gt;0,"△","〇")))</f>
        <v>△</v>
      </c>
      <c r="CZ41" s="219"/>
      <c r="DA41" s="219"/>
      <c r="DB41" s="219"/>
      <c r="DC41" s="216" t="str">
        <f ca="1">IF(COUNTIF(空き状況確認テーブル!DC47:DE47,"×")&lt;&gt;0,"×",IF(COUNTIF(空き状況確認テーブル!DC47:DE47,"△")&lt;&gt;0,"△",IF(COUNTIF(空き状況確認テーブル!DC47:DE47,"△")&lt;&gt;0,"△","〇")))</f>
        <v>△</v>
      </c>
      <c r="DD41" s="217"/>
      <c r="DE41" s="220"/>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6" t="str">
        <f ca="1">IF(COUNTIF(空き状況確認テーブル!DL47:DN47,"×")&lt;&gt;0,"×",IF(COUNTIF(空き状況確認テーブル!DL47:DN47,"△")&lt;&gt;0,"△",IF(COUNTIF(空き状況確認テーブル!DL47:DN47,"△")&lt;&gt;0,"△","〇")))</f>
        <v>△</v>
      </c>
      <c r="DM41" s="217"/>
      <c r="DN41" s="218"/>
      <c r="DO41" s="219" t="str">
        <f ca="1">IF(COUNTIF(空き状況確認テーブル!DO47:DR47,"×")&lt;&gt;0,"×",IF(COUNTIF(空き状況確認テーブル!DO47:DR47,"△")&lt;&gt;0,"△",IF(COUNTIF(空き状況確認テーブル!DO47:DR47,"△")&lt;&gt;0,"△","〇")))</f>
        <v>〇</v>
      </c>
      <c r="DP41" s="219"/>
      <c r="DQ41" s="219"/>
      <c r="DR41" s="219"/>
      <c r="DS41" s="219" t="str">
        <f ca="1">IF(COUNTIF(空き状況確認テーブル!DS47:DV47,"×")&lt;&gt;0,"×",IF(COUNTIF(空き状況確認テーブル!DS47:DV47,"△")&lt;&gt;0,"△",IF(COUNTIF(空き状況確認テーブル!DS47:DV47,"△")&lt;&gt;0,"△","〇")))</f>
        <v>〇</v>
      </c>
      <c r="DT41" s="219"/>
      <c r="DU41" s="219"/>
      <c r="DV41" s="219"/>
      <c r="DW41" s="219" t="str">
        <f ca="1">IF(COUNTIF(空き状況確認テーブル!DW47:DZ47,"×")&lt;&gt;0,"×",IF(COUNTIF(空き状況確認テーブル!DW47:DZ47,"△")&lt;&gt;0,"△",IF(COUNTIF(空き状況確認テーブル!DW47:DZ47,"△")&lt;&gt;0,"△","〇")))</f>
        <v>△</v>
      </c>
      <c r="DX41" s="219"/>
      <c r="DY41" s="219"/>
      <c r="DZ41" s="219"/>
      <c r="EA41" s="216" t="str">
        <f ca="1">IF(COUNTIF(空き状況確認テーブル!EA47:EC47,"×")&lt;&gt;0,"×",IF(COUNTIF(空き状況確認テーブル!EA47:EC47,"△")&lt;&gt;0,"△",IF(COUNTIF(空き状況確認テーブル!EA47:EC47,"△")&lt;&gt;0,"△","〇")))</f>
        <v>△</v>
      </c>
      <c r="EB41" s="217"/>
      <c r="EC41" s="220"/>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6" t="str">
        <f ca="1">IF(COUNTIF(空き状況確認テーブル!EJ47:EL47,"×")&lt;&gt;0,"×",IF(COUNTIF(空き状況確認テーブル!EJ47:EL47,"△")&lt;&gt;0,"△",IF(COUNTIF(空き状況確認テーブル!EJ47:EL47,"△")&lt;&gt;0,"△","〇")))</f>
        <v>×</v>
      </c>
      <c r="EK41" s="217"/>
      <c r="EL41" s="218"/>
      <c r="EM41" s="219" t="str">
        <f ca="1">IF(COUNTIF(空き状況確認テーブル!EM47:EP47,"×")&lt;&gt;0,"×",IF(COUNTIF(空き状況確認テーブル!EM47:EP47,"△")&lt;&gt;0,"△",IF(COUNTIF(空き状況確認テーブル!EM47:EP47,"△")&lt;&gt;0,"△","〇")))</f>
        <v>×</v>
      </c>
      <c r="EN41" s="219"/>
      <c r="EO41" s="219"/>
      <c r="EP41" s="219"/>
      <c r="EQ41" s="219" t="str">
        <f ca="1">IF(COUNTIF(空き状況確認テーブル!EQ47:ET47,"×")&lt;&gt;0,"×",IF(COUNTIF(空き状況確認テーブル!EQ47:ET47,"△")&lt;&gt;0,"△",IF(COUNTIF(空き状況確認テーブル!EQ47:ET47,"△")&lt;&gt;0,"△","〇")))</f>
        <v>×</v>
      </c>
      <c r="ER41" s="219"/>
      <c r="ES41" s="219"/>
      <c r="ET41" s="219"/>
      <c r="EU41" s="219" t="str">
        <f ca="1">IF(COUNTIF(空き状況確認テーブル!EU47:EX47,"×")&lt;&gt;0,"×",IF(COUNTIF(空き状況確認テーブル!EU47:EX47,"△")&lt;&gt;0,"△",IF(COUNTIF(空き状況確認テーブル!EU47:EX47,"△")&lt;&gt;0,"△","〇")))</f>
        <v>×</v>
      </c>
      <c r="EV41" s="219"/>
      <c r="EW41" s="219"/>
      <c r="EX41" s="219"/>
      <c r="EY41" s="216" t="str">
        <f ca="1">IF(COUNTIF(空き状況確認テーブル!EY47:FA47,"×")&lt;&gt;0,"×",IF(COUNTIF(空き状況確認テーブル!EY47:FA47,"△")&lt;&gt;0,"△",IF(COUNTIF(空き状況確認テーブル!EY47:FA47,"△")&lt;&gt;0,"△","〇")))</f>
        <v>×</v>
      </c>
      <c r="EZ41" s="217"/>
      <c r="FA41" s="220"/>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6" t="str">
        <f ca="1">IF(COUNTIF(空き状況確認テーブル!FH47:FJ47,"×")&lt;&gt;0,"×",IF(COUNTIF(空き状況確認テーブル!FH47:FJ47,"△")&lt;&gt;0,"△",IF(COUNTIF(空き状況確認テーブル!FH47:FJ47,"△")&lt;&gt;0,"△","〇")))</f>
        <v>×</v>
      </c>
      <c r="FI41" s="217"/>
      <c r="FJ41" s="218"/>
      <c r="FK41" s="219" t="str">
        <f ca="1">IF(COUNTIF(空き状況確認テーブル!FK47:FN47,"×")&lt;&gt;0,"×",IF(COUNTIF(空き状況確認テーブル!FK47:FN47,"△")&lt;&gt;0,"△",IF(COUNTIF(空き状況確認テーブル!FK47:FN47,"△")&lt;&gt;0,"△","〇")))</f>
        <v>×</v>
      </c>
      <c r="FL41" s="219"/>
      <c r="FM41" s="219"/>
      <c r="FN41" s="219"/>
      <c r="FO41" s="219" t="str">
        <f ca="1">IF(COUNTIF(空き状況確認テーブル!FO47:FR47,"×")&lt;&gt;0,"×",IF(COUNTIF(空き状況確認テーブル!FO47:FR47,"△")&lt;&gt;0,"△",IF(COUNTIF(空き状況確認テーブル!FO47:FR47,"△")&lt;&gt;0,"△","〇")))</f>
        <v>×</v>
      </c>
      <c r="FP41" s="219"/>
      <c r="FQ41" s="219"/>
      <c r="FR41" s="219"/>
      <c r="FS41" s="219" t="str">
        <f ca="1">IF(COUNTIF(空き状況確認テーブル!FS47:FV47,"×")&lt;&gt;0,"×",IF(COUNTIF(空き状況確認テーブル!FS47:FV47,"△")&lt;&gt;0,"△",IF(COUNTIF(空き状況確認テーブル!FS47:FV47,"△")&lt;&gt;0,"△","〇")))</f>
        <v>×</v>
      </c>
      <c r="FT41" s="219"/>
      <c r="FU41" s="219"/>
      <c r="FV41" s="219"/>
      <c r="FW41" s="216" t="str">
        <f ca="1">IF(COUNTIF(空き状況確認テーブル!FW47:FY47,"×")&lt;&gt;0,"×",IF(COUNTIF(空き状況確認テーブル!FW47:FY47,"△")&lt;&gt;0,"△",IF(COUNTIF(空き状況確認テーブル!FW47:FY47,"△")&lt;&gt;0,"△","〇")))</f>
        <v>×</v>
      </c>
      <c r="FX41" s="217"/>
      <c r="FY41" s="220"/>
    </row>
    <row r="42" spans="1:181">
      <c r="A42" s="47"/>
      <c r="B42" s="178" t="s">
        <v>377</v>
      </c>
      <c r="C42" s="199"/>
      <c r="D42" s="11" t="s">
        <v>187</v>
      </c>
      <c r="E42" s="10" t="str">
        <f>INDEX(施設情報!$D$1:$D$1000,MATCH(D42,施設情報!$C$1:$C$1000,0))</f>
        <v>1</v>
      </c>
      <c r="F42" s="11"/>
      <c r="G42" s="8" t="str">
        <f t="shared" si="22"/>
        <v>038-46391</v>
      </c>
      <c r="H42" s="10" t="str">
        <f t="shared" si="23"/>
        <v>038-46392</v>
      </c>
      <c r="I42" s="10" t="str">
        <f t="shared" si="24"/>
        <v>038-46393</v>
      </c>
      <c r="J42" s="10" t="str">
        <f t="shared" si="25"/>
        <v>038-46394</v>
      </c>
      <c r="K42" s="10" t="str">
        <f t="shared" si="26"/>
        <v>038-46395</v>
      </c>
      <c r="L42" s="10" t="str">
        <f t="shared" si="27"/>
        <v>038-46396</v>
      </c>
      <c r="M42" s="10" t="str">
        <f t="shared" si="28"/>
        <v>038-46397</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6" t="str">
        <f ca="1">IF(COUNTIF(空き状況確認テーブル!T48:V48,"×")&lt;&gt;0,"×",IF(COUNTIF(空き状況確認テーブル!T48:V48,"△")&lt;&gt;0,"△",IF(COUNTIF(空き状況確認テーブル!T48:V48,"△")&lt;&gt;0,"△","〇")))</f>
        <v>△</v>
      </c>
      <c r="U42" s="217"/>
      <c r="V42" s="218"/>
      <c r="W42" s="219" t="str">
        <f ca="1">IF(COUNTIF(空き状況確認テーブル!W48:Z48,"×")&lt;&gt;0,"×",IF(COUNTIF(空き状況確認テーブル!W48:Z48,"△")&lt;&gt;0,"△",IF(COUNTIF(空き状況確認テーブル!W48:Z48,"△")&lt;&gt;0,"△","〇")))</f>
        <v>〇</v>
      </c>
      <c r="X42" s="219"/>
      <c r="Y42" s="219"/>
      <c r="Z42" s="219"/>
      <c r="AA42" s="219" t="str">
        <f ca="1">IF(COUNTIF(空き状況確認テーブル!AA48:AD48,"×")&lt;&gt;0,"×",IF(COUNTIF(空き状況確認テーブル!AA48:AD48,"△")&lt;&gt;0,"△",IF(COUNTIF(空き状況確認テーブル!AA48:AD48,"△")&lt;&gt;0,"△","〇")))</f>
        <v>〇</v>
      </c>
      <c r="AB42" s="219"/>
      <c r="AC42" s="219"/>
      <c r="AD42" s="219"/>
      <c r="AE42" s="219" t="str">
        <f ca="1">IF(COUNTIF(空き状況確認テーブル!AE48:AH48,"×")&lt;&gt;0,"×",IF(COUNTIF(空き状況確認テーブル!AE48:AH48,"△")&lt;&gt;0,"△",IF(COUNTIF(空き状況確認テーブル!AE48:AH48,"△")&lt;&gt;0,"△","〇")))</f>
        <v>△</v>
      </c>
      <c r="AF42" s="219"/>
      <c r="AG42" s="219"/>
      <c r="AH42" s="219"/>
      <c r="AI42" s="216" t="str">
        <f ca="1">IF(COUNTIF(空き状況確認テーブル!AI48:AK48,"×")&lt;&gt;0,"×",IF(COUNTIF(空き状況確認テーブル!AI48:AK48,"△")&lt;&gt;0,"△",IF(COUNTIF(空き状況確認テーブル!AI48:AK48,"△")&lt;&gt;0,"△","〇")))</f>
        <v>△</v>
      </c>
      <c r="AJ42" s="217"/>
      <c r="AK42" s="220"/>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6" t="str">
        <f ca="1">IF(COUNTIF(空き状況確認テーブル!AR48:AT48,"×")&lt;&gt;0,"×",IF(COUNTIF(空き状況確認テーブル!AR48:AT48,"△")&lt;&gt;0,"△",IF(COUNTIF(空き状況確認テーブル!AR48:AT48,"△")&lt;&gt;0,"△","〇")))</f>
        <v>△</v>
      </c>
      <c r="AS42" s="217"/>
      <c r="AT42" s="218"/>
      <c r="AU42" s="219" t="str">
        <f ca="1">IF(COUNTIF(空き状況確認テーブル!AU48:AX48,"×")&lt;&gt;0,"×",IF(COUNTIF(空き状況確認テーブル!AU48:AX48,"△")&lt;&gt;0,"△",IF(COUNTIF(空き状況確認テーブル!AU48:AX48,"△")&lt;&gt;0,"△","〇")))</f>
        <v>〇</v>
      </c>
      <c r="AV42" s="219"/>
      <c r="AW42" s="219"/>
      <c r="AX42" s="219"/>
      <c r="AY42" s="219" t="str">
        <f ca="1">IF(COUNTIF(空き状況確認テーブル!AY48:BB48,"×")&lt;&gt;0,"×",IF(COUNTIF(空き状況確認テーブル!AY48:BB48,"△")&lt;&gt;0,"△",IF(COUNTIF(空き状況確認テーブル!AY48:BB48,"△")&lt;&gt;0,"△","〇")))</f>
        <v>〇</v>
      </c>
      <c r="AZ42" s="219"/>
      <c r="BA42" s="219"/>
      <c r="BB42" s="219"/>
      <c r="BC42" s="219" t="str">
        <f ca="1">IF(COUNTIF(空き状況確認テーブル!BC48:BF48,"×")&lt;&gt;0,"×",IF(COUNTIF(空き状況確認テーブル!BC48:BF48,"△")&lt;&gt;0,"△",IF(COUNTIF(空き状況確認テーブル!BC48:BF48,"△")&lt;&gt;0,"△","〇")))</f>
        <v>△</v>
      </c>
      <c r="BD42" s="219"/>
      <c r="BE42" s="219"/>
      <c r="BF42" s="219"/>
      <c r="BG42" s="216" t="str">
        <f ca="1">IF(COUNTIF(空き状況確認テーブル!BG48:BI48,"×")&lt;&gt;0,"×",IF(COUNTIF(空き状況確認テーブル!BG48:BI48,"△")&lt;&gt;0,"△",IF(COUNTIF(空き状況確認テーブル!BG48:BI48,"△")&lt;&gt;0,"△","〇")))</f>
        <v>△</v>
      </c>
      <c r="BH42" s="217"/>
      <c r="BI42" s="220"/>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6" t="str">
        <f ca="1">IF(COUNTIF(空き状況確認テーブル!BP48:BR48,"×")&lt;&gt;0,"×",IF(COUNTIF(空き状況確認テーブル!BP48:BR48,"△")&lt;&gt;0,"△",IF(COUNTIF(空き状況確認テーブル!BP48:BR48,"△")&lt;&gt;0,"△","〇")))</f>
        <v>△</v>
      </c>
      <c r="BQ42" s="217"/>
      <c r="BR42" s="218"/>
      <c r="BS42" s="219" t="str">
        <f ca="1">IF(COUNTIF(空き状況確認テーブル!BS48:BV48,"×")&lt;&gt;0,"×",IF(COUNTIF(空き状況確認テーブル!BS48:BV48,"△")&lt;&gt;0,"△",IF(COUNTIF(空き状況確認テーブル!BS48:BV48,"△")&lt;&gt;0,"△","〇")))</f>
        <v>〇</v>
      </c>
      <c r="BT42" s="219"/>
      <c r="BU42" s="219"/>
      <c r="BV42" s="219"/>
      <c r="BW42" s="219" t="str">
        <f ca="1">IF(COUNTIF(空き状況確認テーブル!BW48:BZ48,"×")&lt;&gt;0,"×",IF(COUNTIF(空き状況確認テーブル!BW48:BZ48,"△")&lt;&gt;0,"△",IF(COUNTIF(空き状況確認テーブル!BW48:BZ48,"△")&lt;&gt;0,"△","〇")))</f>
        <v>〇</v>
      </c>
      <c r="BX42" s="219"/>
      <c r="BY42" s="219"/>
      <c r="BZ42" s="219"/>
      <c r="CA42" s="219" t="str">
        <f ca="1">IF(COUNTIF(空き状況確認テーブル!CA48:CD48,"×")&lt;&gt;0,"×",IF(COUNTIF(空き状況確認テーブル!CA48:CD48,"△")&lt;&gt;0,"△",IF(COUNTIF(空き状況確認テーブル!CA48:CD48,"△")&lt;&gt;0,"△","〇")))</f>
        <v>△</v>
      </c>
      <c r="CB42" s="219"/>
      <c r="CC42" s="219"/>
      <c r="CD42" s="219"/>
      <c r="CE42" s="216" t="str">
        <f ca="1">IF(COUNTIF(空き状況確認テーブル!CE48:CG48,"×")&lt;&gt;0,"×",IF(COUNTIF(空き状況確認テーブル!CE48:CG48,"△")&lt;&gt;0,"△",IF(COUNTIF(空き状況確認テーブル!CE48:CG48,"△")&lt;&gt;0,"△","〇")))</f>
        <v>△</v>
      </c>
      <c r="CF42" s="217"/>
      <c r="CG42" s="220"/>
      <c r="CH42" s="187"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6" t="str">
        <f ca="1">IF(COUNTIF(空き状況確認テーブル!CN48:CP48,"×")&lt;&gt;0,"×",IF(COUNTIF(空き状況確認テーブル!CN48:CP48,"△")&lt;&gt;0,"△",IF(COUNTIF(空き状況確認テーブル!CN48:CP48,"△")&lt;&gt;0,"△","〇")))</f>
        <v>△</v>
      </c>
      <c r="CO42" s="217"/>
      <c r="CP42" s="218"/>
      <c r="CQ42" s="219" t="str">
        <f ca="1">IF(COUNTIF(空き状況確認テーブル!CQ48:CT48,"×")&lt;&gt;0,"×",IF(COUNTIF(空き状況確認テーブル!CQ48:CT48,"△")&lt;&gt;0,"△",IF(COUNTIF(空き状況確認テーブル!CQ48:CT48,"△")&lt;&gt;0,"△","〇")))</f>
        <v>〇</v>
      </c>
      <c r="CR42" s="219"/>
      <c r="CS42" s="219"/>
      <c r="CT42" s="219"/>
      <c r="CU42" s="219" t="str">
        <f ca="1">IF(COUNTIF(空き状況確認テーブル!CU48:CX48,"×")&lt;&gt;0,"×",IF(COUNTIF(空き状況確認テーブル!CU48:CX48,"△")&lt;&gt;0,"△",IF(COUNTIF(空き状況確認テーブル!CU48:CX48,"△")&lt;&gt;0,"△","〇")))</f>
        <v>〇</v>
      </c>
      <c r="CV42" s="219"/>
      <c r="CW42" s="219"/>
      <c r="CX42" s="219"/>
      <c r="CY42" s="219" t="str">
        <f ca="1">IF(COUNTIF(空き状況確認テーブル!CY48:DB48,"×")&lt;&gt;0,"×",IF(COUNTIF(空き状況確認テーブル!CY48:DB48,"△")&lt;&gt;0,"△",IF(COUNTIF(空き状況確認テーブル!CY48:DB48,"△")&lt;&gt;0,"△","〇")))</f>
        <v>△</v>
      </c>
      <c r="CZ42" s="219"/>
      <c r="DA42" s="219"/>
      <c r="DB42" s="219"/>
      <c r="DC42" s="216" t="str">
        <f ca="1">IF(COUNTIF(空き状況確認テーブル!DC48:DE48,"×")&lt;&gt;0,"×",IF(COUNTIF(空き状況確認テーブル!DC48:DE48,"△")&lt;&gt;0,"△",IF(COUNTIF(空き状況確認テーブル!DC48:DE48,"△")&lt;&gt;0,"△","〇")))</f>
        <v>△</v>
      </c>
      <c r="DD42" s="217"/>
      <c r="DE42" s="220"/>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6" t="str">
        <f ca="1">IF(COUNTIF(空き状況確認テーブル!DL48:DN48,"×")&lt;&gt;0,"×",IF(COUNTIF(空き状況確認テーブル!DL48:DN48,"△")&lt;&gt;0,"△",IF(COUNTIF(空き状況確認テーブル!DL48:DN48,"△")&lt;&gt;0,"△","〇")))</f>
        <v>△</v>
      </c>
      <c r="DM42" s="217"/>
      <c r="DN42" s="218"/>
      <c r="DO42" s="219" t="str">
        <f ca="1">IF(COUNTIF(空き状況確認テーブル!DO48:DR48,"×")&lt;&gt;0,"×",IF(COUNTIF(空き状況確認テーブル!DO48:DR48,"△")&lt;&gt;0,"△",IF(COUNTIF(空き状況確認テーブル!DO48:DR48,"△")&lt;&gt;0,"△","〇")))</f>
        <v>〇</v>
      </c>
      <c r="DP42" s="219"/>
      <c r="DQ42" s="219"/>
      <c r="DR42" s="219"/>
      <c r="DS42" s="219" t="str">
        <f ca="1">IF(COUNTIF(空き状況確認テーブル!DS48:DV48,"×")&lt;&gt;0,"×",IF(COUNTIF(空き状況確認テーブル!DS48:DV48,"△")&lt;&gt;0,"△",IF(COUNTIF(空き状況確認テーブル!DS48:DV48,"△")&lt;&gt;0,"△","〇")))</f>
        <v>〇</v>
      </c>
      <c r="DT42" s="219"/>
      <c r="DU42" s="219"/>
      <c r="DV42" s="219"/>
      <c r="DW42" s="219" t="str">
        <f ca="1">IF(COUNTIF(空き状況確認テーブル!DW48:DZ48,"×")&lt;&gt;0,"×",IF(COUNTIF(空き状況確認テーブル!DW48:DZ48,"△")&lt;&gt;0,"△",IF(COUNTIF(空き状況確認テーブル!DW48:DZ48,"△")&lt;&gt;0,"△","〇")))</f>
        <v>△</v>
      </c>
      <c r="DX42" s="219"/>
      <c r="DY42" s="219"/>
      <c r="DZ42" s="219"/>
      <c r="EA42" s="216" t="str">
        <f ca="1">IF(COUNTIF(空き状況確認テーブル!EA48:EC48,"×")&lt;&gt;0,"×",IF(COUNTIF(空き状況確認テーブル!EA48:EC48,"△")&lt;&gt;0,"△",IF(COUNTIF(空き状況確認テーブル!EA48:EC48,"△")&lt;&gt;0,"△","〇")))</f>
        <v>△</v>
      </c>
      <c r="EB42" s="217"/>
      <c r="EC42" s="220"/>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6" t="str">
        <f ca="1">IF(COUNTIF(空き状況確認テーブル!EJ48:EL48,"×")&lt;&gt;0,"×",IF(COUNTIF(空き状況確認テーブル!EJ48:EL48,"△")&lt;&gt;0,"△",IF(COUNTIF(空き状況確認テーブル!EJ48:EL48,"△")&lt;&gt;0,"△","〇")))</f>
        <v>×</v>
      </c>
      <c r="EK42" s="217"/>
      <c r="EL42" s="218"/>
      <c r="EM42" s="219" t="str">
        <f ca="1">IF(COUNTIF(空き状況確認テーブル!EM48:EP48,"×")&lt;&gt;0,"×",IF(COUNTIF(空き状況確認テーブル!EM48:EP48,"△")&lt;&gt;0,"△",IF(COUNTIF(空き状況確認テーブル!EM48:EP48,"△")&lt;&gt;0,"△","〇")))</f>
        <v>×</v>
      </c>
      <c r="EN42" s="219"/>
      <c r="EO42" s="219"/>
      <c r="EP42" s="219"/>
      <c r="EQ42" s="219" t="str">
        <f ca="1">IF(COUNTIF(空き状況確認テーブル!EQ48:ET48,"×")&lt;&gt;0,"×",IF(COUNTIF(空き状況確認テーブル!EQ48:ET48,"△")&lt;&gt;0,"△",IF(COUNTIF(空き状況確認テーブル!EQ48:ET48,"△")&lt;&gt;0,"△","〇")))</f>
        <v>×</v>
      </c>
      <c r="ER42" s="219"/>
      <c r="ES42" s="219"/>
      <c r="ET42" s="219"/>
      <c r="EU42" s="219" t="str">
        <f ca="1">IF(COUNTIF(空き状況確認テーブル!EU48:EX48,"×")&lt;&gt;0,"×",IF(COUNTIF(空き状況確認テーブル!EU48:EX48,"△")&lt;&gt;0,"△",IF(COUNTIF(空き状況確認テーブル!EU48:EX48,"△")&lt;&gt;0,"△","〇")))</f>
        <v>×</v>
      </c>
      <c r="EV42" s="219"/>
      <c r="EW42" s="219"/>
      <c r="EX42" s="219"/>
      <c r="EY42" s="216" t="str">
        <f ca="1">IF(COUNTIF(空き状況確認テーブル!EY48:FA48,"×")&lt;&gt;0,"×",IF(COUNTIF(空き状況確認テーブル!EY48:FA48,"△")&lt;&gt;0,"△",IF(COUNTIF(空き状況確認テーブル!EY48:FA48,"△")&lt;&gt;0,"△","〇")))</f>
        <v>×</v>
      </c>
      <c r="EZ42" s="217"/>
      <c r="FA42" s="220"/>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6" t="str">
        <f ca="1">IF(COUNTIF(空き状況確認テーブル!FH48:FJ48,"×")&lt;&gt;0,"×",IF(COUNTIF(空き状況確認テーブル!FH48:FJ48,"△")&lt;&gt;0,"△",IF(COUNTIF(空き状況確認テーブル!FH48:FJ48,"△")&lt;&gt;0,"△","〇")))</f>
        <v>×</v>
      </c>
      <c r="FI42" s="217"/>
      <c r="FJ42" s="218"/>
      <c r="FK42" s="219" t="str">
        <f ca="1">IF(COUNTIF(空き状況確認テーブル!FK48:FN48,"×")&lt;&gt;0,"×",IF(COUNTIF(空き状況確認テーブル!FK48:FN48,"△")&lt;&gt;0,"△",IF(COUNTIF(空き状況確認テーブル!FK48:FN48,"△")&lt;&gt;0,"△","〇")))</f>
        <v>×</v>
      </c>
      <c r="FL42" s="219"/>
      <c r="FM42" s="219"/>
      <c r="FN42" s="219"/>
      <c r="FO42" s="219" t="str">
        <f ca="1">IF(COUNTIF(空き状況確認テーブル!FO48:FR48,"×")&lt;&gt;0,"×",IF(COUNTIF(空き状況確認テーブル!FO48:FR48,"△")&lt;&gt;0,"△",IF(COUNTIF(空き状況確認テーブル!FO48:FR48,"△")&lt;&gt;0,"△","〇")))</f>
        <v>×</v>
      </c>
      <c r="FP42" s="219"/>
      <c r="FQ42" s="219"/>
      <c r="FR42" s="219"/>
      <c r="FS42" s="219" t="str">
        <f ca="1">IF(COUNTIF(空き状況確認テーブル!FS48:FV48,"×")&lt;&gt;0,"×",IF(COUNTIF(空き状況確認テーブル!FS48:FV48,"△")&lt;&gt;0,"△",IF(COUNTIF(空き状況確認テーブル!FS48:FV48,"△")&lt;&gt;0,"△","〇")))</f>
        <v>×</v>
      </c>
      <c r="FT42" s="219"/>
      <c r="FU42" s="219"/>
      <c r="FV42" s="219"/>
      <c r="FW42" s="216" t="str">
        <f ca="1">IF(COUNTIF(空き状況確認テーブル!FW48:FY48,"×")&lt;&gt;0,"×",IF(COUNTIF(空き状況確認テーブル!FW48:FY48,"△")&lt;&gt;0,"△",IF(COUNTIF(空き状況確認テーブル!FW48:FY48,"△")&lt;&gt;0,"△","〇")))</f>
        <v>×</v>
      </c>
      <c r="FX42" s="217"/>
      <c r="FY42" s="220"/>
    </row>
    <row r="43" spans="1:181">
      <c r="A43" s="47"/>
      <c r="B43" s="179" t="s">
        <v>378</v>
      </c>
      <c r="C43" s="199" t="s">
        <v>332</v>
      </c>
      <c r="D43" s="11" t="s">
        <v>188</v>
      </c>
      <c r="E43" s="10" t="str">
        <f>INDEX(施設情報!$D$1:$D$1000,MATCH(D43,施設情報!$C$1:$C$1000,0))</f>
        <v>1</v>
      </c>
      <c r="F43" s="11"/>
      <c r="G43" s="8" t="str">
        <f t="shared" si="22"/>
        <v>039-46391</v>
      </c>
      <c r="H43" s="10" t="str">
        <f t="shared" si="23"/>
        <v>039-46392</v>
      </c>
      <c r="I43" s="10" t="str">
        <f t="shared" si="24"/>
        <v>039-46393</v>
      </c>
      <c r="J43" s="10" t="str">
        <f t="shared" si="25"/>
        <v>039-46394</v>
      </c>
      <c r="K43" s="10" t="str">
        <f t="shared" si="26"/>
        <v>039-46395</v>
      </c>
      <c r="L43" s="10" t="str">
        <f t="shared" si="27"/>
        <v>039-46396</v>
      </c>
      <c r="M43" s="10" t="str">
        <f t="shared" si="28"/>
        <v>039-46397</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6" t="str">
        <f ca="1">IF(COUNTIF(空き状況確認テーブル!T49:V49,"×")&lt;&gt;0,"×",IF(COUNTIF(空き状況確認テーブル!T49:V49,"△")&lt;&gt;0,"△",IF(COUNTIF(空き状況確認テーブル!T49:V49,"△")&lt;&gt;0,"△","〇")))</f>
        <v>△</v>
      </c>
      <c r="U43" s="217"/>
      <c r="V43" s="218"/>
      <c r="W43" s="219" t="str">
        <f ca="1">IF(COUNTIF(空き状況確認テーブル!W49:Z49,"×")&lt;&gt;0,"×",IF(COUNTIF(空き状況確認テーブル!W49:Z49,"△")&lt;&gt;0,"△",IF(COUNTIF(空き状況確認テーブル!W49:Z49,"△")&lt;&gt;0,"△","〇")))</f>
        <v>〇</v>
      </c>
      <c r="X43" s="219"/>
      <c r="Y43" s="219"/>
      <c r="Z43" s="219"/>
      <c r="AA43" s="219" t="str">
        <f ca="1">IF(COUNTIF(空き状況確認テーブル!AA49:AD49,"×")&lt;&gt;0,"×",IF(COUNTIF(空き状況確認テーブル!AA49:AD49,"△")&lt;&gt;0,"△",IF(COUNTIF(空き状況確認テーブル!AA49:AD49,"△")&lt;&gt;0,"△","〇")))</f>
        <v>〇</v>
      </c>
      <c r="AB43" s="219"/>
      <c r="AC43" s="219"/>
      <c r="AD43" s="219"/>
      <c r="AE43" s="219" t="str">
        <f ca="1">IF(COUNTIF(空き状況確認テーブル!AE49:AH49,"×")&lt;&gt;0,"×",IF(COUNTIF(空き状況確認テーブル!AE49:AH49,"△")&lt;&gt;0,"△",IF(COUNTIF(空き状況確認テーブル!AE49:AH49,"△")&lt;&gt;0,"△","〇")))</f>
        <v>△</v>
      </c>
      <c r="AF43" s="219"/>
      <c r="AG43" s="219"/>
      <c r="AH43" s="219"/>
      <c r="AI43" s="216" t="str">
        <f ca="1">IF(COUNTIF(空き状況確認テーブル!AI49:AK49,"×")&lt;&gt;0,"×",IF(COUNTIF(空き状況確認テーブル!AI49:AK49,"△")&lt;&gt;0,"△",IF(COUNTIF(空き状況確認テーブル!AI49:AK49,"△")&lt;&gt;0,"△","〇")))</f>
        <v>△</v>
      </c>
      <c r="AJ43" s="217"/>
      <c r="AK43" s="220"/>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6" t="str">
        <f ca="1">IF(COUNTIF(空き状況確認テーブル!AR49:AT49,"×")&lt;&gt;0,"×",IF(COUNTIF(空き状況確認テーブル!AR49:AT49,"△")&lt;&gt;0,"△",IF(COUNTIF(空き状況確認テーブル!AR49:AT49,"△")&lt;&gt;0,"△","〇")))</f>
        <v>△</v>
      </c>
      <c r="AS43" s="217"/>
      <c r="AT43" s="218"/>
      <c r="AU43" s="219" t="str">
        <f ca="1">IF(COUNTIF(空き状況確認テーブル!AU49:AX49,"×")&lt;&gt;0,"×",IF(COUNTIF(空き状況確認テーブル!AU49:AX49,"△")&lt;&gt;0,"△",IF(COUNTIF(空き状況確認テーブル!AU49:AX49,"△")&lt;&gt;0,"△","〇")))</f>
        <v>〇</v>
      </c>
      <c r="AV43" s="219"/>
      <c r="AW43" s="219"/>
      <c r="AX43" s="219"/>
      <c r="AY43" s="219" t="str">
        <f ca="1">IF(COUNTIF(空き状況確認テーブル!AY49:BB49,"×")&lt;&gt;0,"×",IF(COUNTIF(空き状況確認テーブル!AY49:BB49,"△")&lt;&gt;0,"△",IF(COUNTIF(空き状況確認テーブル!AY49:BB49,"△")&lt;&gt;0,"△","〇")))</f>
        <v>〇</v>
      </c>
      <c r="AZ43" s="219"/>
      <c r="BA43" s="219"/>
      <c r="BB43" s="219"/>
      <c r="BC43" s="219" t="str">
        <f ca="1">IF(COUNTIF(空き状況確認テーブル!BC49:BF49,"×")&lt;&gt;0,"×",IF(COUNTIF(空き状況確認テーブル!BC49:BF49,"△")&lt;&gt;0,"△",IF(COUNTIF(空き状況確認テーブル!BC49:BF49,"△")&lt;&gt;0,"△","〇")))</f>
        <v>△</v>
      </c>
      <c r="BD43" s="219"/>
      <c r="BE43" s="219"/>
      <c r="BF43" s="219"/>
      <c r="BG43" s="216" t="str">
        <f ca="1">IF(COUNTIF(空き状況確認テーブル!BG49:BI49,"×")&lt;&gt;0,"×",IF(COUNTIF(空き状況確認テーブル!BG49:BI49,"△")&lt;&gt;0,"△",IF(COUNTIF(空き状況確認テーブル!BG49:BI49,"△")&lt;&gt;0,"△","〇")))</f>
        <v>△</v>
      </c>
      <c r="BH43" s="217"/>
      <c r="BI43" s="220"/>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6" t="str">
        <f ca="1">IF(COUNTIF(空き状況確認テーブル!BP49:BR49,"×")&lt;&gt;0,"×",IF(COUNTIF(空き状況確認テーブル!BP49:BR49,"△")&lt;&gt;0,"△",IF(COUNTIF(空き状況確認テーブル!BP49:BR49,"△")&lt;&gt;0,"△","〇")))</f>
        <v>△</v>
      </c>
      <c r="BQ43" s="217"/>
      <c r="BR43" s="218"/>
      <c r="BS43" s="219" t="str">
        <f ca="1">IF(COUNTIF(空き状況確認テーブル!BS49:BV49,"×")&lt;&gt;0,"×",IF(COUNTIF(空き状況確認テーブル!BS49:BV49,"△")&lt;&gt;0,"△",IF(COUNTIF(空き状況確認テーブル!BS49:BV49,"△")&lt;&gt;0,"△","〇")))</f>
        <v>〇</v>
      </c>
      <c r="BT43" s="219"/>
      <c r="BU43" s="219"/>
      <c r="BV43" s="219"/>
      <c r="BW43" s="219" t="str">
        <f ca="1">IF(COUNTIF(空き状況確認テーブル!BW49:BZ49,"×")&lt;&gt;0,"×",IF(COUNTIF(空き状況確認テーブル!BW49:BZ49,"△")&lt;&gt;0,"△",IF(COUNTIF(空き状況確認テーブル!BW49:BZ49,"△")&lt;&gt;0,"△","〇")))</f>
        <v>〇</v>
      </c>
      <c r="BX43" s="219"/>
      <c r="BY43" s="219"/>
      <c r="BZ43" s="219"/>
      <c r="CA43" s="219" t="str">
        <f ca="1">IF(COUNTIF(空き状況確認テーブル!CA49:CD49,"×")&lt;&gt;0,"×",IF(COUNTIF(空き状況確認テーブル!CA49:CD49,"△")&lt;&gt;0,"△",IF(COUNTIF(空き状況確認テーブル!CA49:CD49,"△")&lt;&gt;0,"△","〇")))</f>
        <v>△</v>
      </c>
      <c r="CB43" s="219"/>
      <c r="CC43" s="219"/>
      <c r="CD43" s="219"/>
      <c r="CE43" s="216" t="str">
        <f ca="1">IF(COUNTIF(空き状況確認テーブル!CE49:CG49,"×")&lt;&gt;0,"×",IF(COUNTIF(空き状況確認テーブル!CE49:CG49,"△")&lt;&gt;0,"△",IF(COUNTIF(空き状況確認テーブル!CE49:CG49,"△")&lt;&gt;0,"△","〇")))</f>
        <v>△</v>
      </c>
      <c r="CF43" s="217"/>
      <c r="CG43" s="220"/>
      <c r="CH43" s="187"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6" t="str">
        <f ca="1">IF(COUNTIF(空き状況確認テーブル!CN49:CP49,"×")&lt;&gt;0,"×",IF(COUNTIF(空き状況確認テーブル!CN49:CP49,"△")&lt;&gt;0,"△",IF(COUNTIF(空き状況確認テーブル!CN49:CP49,"△")&lt;&gt;0,"△","〇")))</f>
        <v>△</v>
      </c>
      <c r="CO43" s="217"/>
      <c r="CP43" s="218"/>
      <c r="CQ43" s="219" t="str">
        <f ca="1">IF(COUNTIF(空き状況確認テーブル!CQ49:CT49,"×")&lt;&gt;0,"×",IF(COUNTIF(空き状況確認テーブル!CQ49:CT49,"△")&lt;&gt;0,"△",IF(COUNTIF(空き状況確認テーブル!CQ49:CT49,"△")&lt;&gt;0,"△","〇")))</f>
        <v>〇</v>
      </c>
      <c r="CR43" s="219"/>
      <c r="CS43" s="219"/>
      <c r="CT43" s="219"/>
      <c r="CU43" s="219" t="str">
        <f ca="1">IF(COUNTIF(空き状況確認テーブル!CU49:CX49,"×")&lt;&gt;0,"×",IF(COUNTIF(空き状況確認テーブル!CU49:CX49,"△")&lt;&gt;0,"△",IF(COUNTIF(空き状況確認テーブル!CU49:CX49,"△")&lt;&gt;0,"△","〇")))</f>
        <v>〇</v>
      </c>
      <c r="CV43" s="219"/>
      <c r="CW43" s="219"/>
      <c r="CX43" s="219"/>
      <c r="CY43" s="219" t="str">
        <f ca="1">IF(COUNTIF(空き状況確認テーブル!CY49:DB49,"×")&lt;&gt;0,"×",IF(COUNTIF(空き状況確認テーブル!CY49:DB49,"△")&lt;&gt;0,"△",IF(COUNTIF(空き状況確認テーブル!CY49:DB49,"△")&lt;&gt;0,"△","〇")))</f>
        <v>△</v>
      </c>
      <c r="CZ43" s="219"/>
      <c r="DA43" s="219"/>
      <c r="DB43" s="219"/>
      <c r="DC43" s="216" t="str">
        <f ca="1">IF(COUNTIF(空き状況確認テーブル!DC49:DE49,"×")&lt;&gt;0,"×",IF(COUNTIF(空き状況確認テーブル!DC49:DE49,"△")&lt;&gt;0,"△",IF(COUNTIF(空き状況確認テーブル!DC49:DE49,"△")&lt;&gt;0,"△","〇")))</f>
        <v>△</v>
      </c>
      <c r="DD43" s="217"/>
      <c r="DE43" s="220"/>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6" t="str">
        <f ca="1">IF(COUNTIF(空き状況確認テーブル!DL49:DN49,"×")&lt;&gt;0,"×",IF(COUNTIF(空き状況確認テーブル!DL49:DN49,"△")&lt;&gt;0,"△",IF(COUNTIF(空き状況確認テーブル!DL49:DN49,"△")&lt;&gt;0,"△","〇")))</f>
        <v>△</v>
      </c>
      <c r="DM43" s="217"/>
      <c r="DN43" s="218"/>
      <c r="DO43" s="219" t="str">
        <f ca="1">IF(COUNTIF(空き状況確認テーブル!DO49:DR49,"×")&lt;&gt;0,"×",IF(COUNTIF(空き状況確認テーブル!DO49:DR49,"△")&lt;&gt;0,"△",IF(COUNTIF(空き状況確認テーブル!DO49:DR49,"△")&lt;&gt;0,"△","〇")))</f>
        <v>×</v>
      </c>
      <c r="DP43" s="219"/>
      <c r="DQ43" s="219"/>
      <c r="DR43" s="219"/>
      <c r="DS43" s="219" t="str">
        <f ca="1">IF(COUNTIF(空き状況確認テーブル!DS49:DV49,"×")&lt;&gt;0,"×",IF(COUNTIF(空き状況確認テーブル!DS49:DV49,"△")&lt;&gt;0,"△",IF(COUNTIF(空き状況確認テーブル!DS49:DV49,"△")&lt;&gt;0,"△","〇")))</f>
        <v>×</v>
      </c>
      <c r="DT43" s="219"/>
      <c r="DU43" s="219"/>
      <c r="DV43" s="219"/>
      <c r="DW43" s="219" t="str">
        <f ca="1">IF(COUNTIF(空き状況確認テーブル!DW49:DZ49,"×")&lt;&gt;0,"×",IF(COUNTIF(空き状況確認テーブル!DW49:DZ49,"△")&lt;&gt;0,"△",IF(COUNTIF(空き状況確認テーブル!DW49:DZ49,"△")&lt;&gt;0,"△","〇")))</f>
        <v>△</v>
      </c>
      <c r="DX43" s="219"/>
      <c r="DY43" s="219"/>
      <c r="DZ43" s="219"/>
      <c r="EA43" s="216" t="str">
        <f ca="1">IF(COUNTIF(空き状況確認テーブル!EA49:EC49,"×")&lt;&gt;0,"×",IF(COUNTIF(空き状況確認テーブル!EA49:EC49,"△")&lt;&gt;0,"△",IF(COUNTIF(空き状況確認テーブル!EA49:EC49,"△")&lt;&gt;0,"△","〇")))</f>
        <v>△</v>
      </c>
      <c r="EB43" s="217"/>
      <c r="EC43" s="220"/>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6" t="str">
        <f ca="1">IF(COUNTIF(空き状況確認テーブル!EJ49:EL49,"×")&lt;&gt;0,"×",IF(COUNTIF(空き状況確認テーブル!EJ49:EL49,"△")&lt;&gt;0,"△",IF(COUNTIF(空き状況確認テーブル!EJ49:EL49,"△")&lt;&gt;0,"△","〇")))</f>
        <v>×</v>
      </c>
      <c r="EK43" s="217"/>
      <c r="EL43" s="218"/>
      <c r="EM43" s="219" t="str">
        <f ca="1">IF(COUNTIF(空き状況確認テーブル!EM49:EP49,"×")&lt;&gt;0,"×",IF(COUNTIF(空き状況確認テーブル!EM49:EP49,"△")&lt;&gt;0,"△",IF(COUNTIF(空き状況確認テーブル!EM49:EP49,"△")&lt;&gt;0,"△","〇")))</f>
        <v>×</v>
      </c>
      <c r="EN43" s="219"/>
      <c r="EO43" s="219"/>
      <c r="EP43" s="219"/>
      <c r="EQ43" s="219" t="str">
        <f ca="1">IF(COUNTIF(空き状況確認テーブル!EQ49:ET49,"×")&lt;&gt;0,"×",IF(COUNTIF(空き状況確認テーブル!EQ49:ET49,"△")&lt;&gt;0,"△",IF(COUNTIF(空き状況確認テーブル!EQ49:ET49,"△")&lt;&gt;0,"△","〇")))</f>
        <v>×</v>
      </c>
      <c r="ER43" s="219"/>
      <c r="ES43" s="219"/>
      <c r="ET43" s="219"/>
      <c r="EU43" s="219" t="str">
        <f ca="1">IF(COUNTIF(空き状況確認テーブル!EU49:EX49,"×")&lt;&gt;0,"×",IF(COUNTIF(空き状況確認テーブル!EU49:EX49,"△")&lt;&gt;0,"△",IF(COUNTIF(空き状況確認テーブル!EU49:EX49,"△")&lt;&gt;0,"△","〇")))</f>
        <v>×</v>
      </c>
      <c r="EV43" s="219"/>
      <c r="EW43" s="219"/>
      <c r="EX43" s="219"/>
      <c r="EY43" s="216" t="str">
        <f ca="1">IF(COUNTIF(空き状況確認テーブル!EY49:FA49,"×")&lt;&gt;0,"×",IF(COUNTIF(空き状況確認テーブル!EY49:FA49,"△")&lt;&gt;0,"△",IF(COUNTIF(空き状況確認テーブル!EY49:FA49,"△")&lt;&gt;0,"△","〇")))</f>
        <v>×</v>
      </c>
      <c r="EZ43" s="217"/>
      <c r="FA43" s="220"/>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6" t="str">
        <f ca="1">IF(COUNTIF(空き状況確認テーブル!FH49:FJ49,"×")&lt;&gt;0,"×",IF(COUNTIF(空き状況確認テーブル!FH49:FJ49,"△")&lt;&gt;0,"△",IF(COUNTIF(空き状況確認テーブル!FH49:FJ49,"△")&lt;&gt;0,"△","〇")))</f>
        <v>×</v>
      </c>
      <c r="FI43" s="217"/>
      <c r="FJ43" s="218"/>
      <c r="FK43" s="219" t="str">
        <f ca="1">IF(COUNTIF(空き状況確認テーブル!FK49:FN49,"×")&lt;&gt;0,"×",IF(COUNTIF(空き状況確認テーブル!FK49:FN49,"△")&lt;&gt;0,"△",IF(COUNTIF(空き状況確認テーブル!FK49:FN49,"△")&lt;&gt;0,"△","〇")))</f>
        <v>×</v>
      </c>
      <c r="FL43" s="219"/>
      <c r="FM43" s="219"/>
      <c r="FN43" s="219"/>
      <c r="FO43" s="219" t="str">
        <f ca="1">IF(COUNTIF(空き状況確認テーブル!FO49:FR49,"×")&lt;&gt;0,"×",IF(COUNTIF(空き状況確認テーブル!FO49:FR49,"△")&lt;&gt;0,"△",IF(COUNTIF(空き状況確認テーブル!FO49:FR49,"△")&lt;&gt;0,"△","〇")))</f>
        <v>×</v>
      </c>
      <c r="FP43" s="219"/>
      <c r="FQ43" s="219"/>
      <c r="FR43" s="219"/>
      <c r="FS43" s="219" t="str">
        <f ca="1">IF(COUNTIF(空き状況確認テーブル!FS49:FV49,"×")&lt;&gt;0,"×",IF(COUNTIF(空き状況確認テーブル!FS49:FV49,"△")&lt;&gt;0,"△",IF(COUNTIF(空き状況確認テーブル!FS49:FV49,"△")&lt;&gt;0,"△","〇")))</f>
        <v>×</v>
      </c>
      <c r="FT43" s="219"/>
      <c r="FU43" s="219"/>
      <c r="FV43" s="219"/>
      <c r="FW43" s="216" t="str">
        <f ca="1">IF(COUNTIF(空き状況確認テーブル!FW49:FY49,"×")&lt;&gt;0,"×",IF(COUNTIF(空き状況確認テーブル!FW49:FY49,"△")&lt;&gt;0,"△",IF(COUNTIF(空き状況確認テーブル!FW49:FY49,"△")&lt;&gt;0,"△","〇")))</f>
        <v>×</v>
      </c>
      <c r="FX43" s="217"/>
      <c r="FY43" s="220"/>
    </row>
    <row r="44" spans="1:181">
      <c r="A44" s="47"/>
      <c r="B44" s="172" t="s">
        <v>357</v>
      </c>
      <c r="C44" s="199" t="s">
        <v>333</v>
      </c>
      <c r="D44" s="11" t="s">
        <v>189</v>
      </c>
      <c r="E44" s="10" t="str">
        <f>INDEX(施設情報!$D$1:$D$1000,MATCH(D44,施設情報!$C$1:$C$1000,0))</f>
        <v>1</v>
      </c>
      <c r="F44" s="11"/>
      <c r="G44" s="8" t="str">
        <f t="shared" si="22"/>
        <v>040-46391</v>
      </c>
      <c r="H44" s="10" t="str">
        <f t="shared" si="23"/>
        <v>040-46392</v>
      </c>
      <c r="I44" s="10" t="str">
        <f t="shared" si="24"/>
        <v>040-46393</v>
      </c>
      <c r="J44" s="10" t="str">
        <f t="shared" si="25"/>
        <v>040-46394</v>
      </c>
      <c r="K44" s="10" t="str">
        <f t="shared" si="26"/>
        <v>040-46395</v>
      </c>
      <c r="L44" s="10" t="str">
        <f t="shared" si="27"/>
        <v>040-46396</v>
      </c>
      <c r="M44" s="10" t="str">
        <f t="shared" si="28"/>
        <v>040-46397</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6" t="str">
        <f ca="1">IF(COUNTIF(空き状況確認テーブル!T50:V50,"×")&lt;&gt;0,"×",IF(COUNTIF(空き状況確認テーブル!T50:V50,"△")&lt;&gt;0,"△",IF(COUNTIF(空き状況確認テーブル!T50:V50,"△")&lt;&gt;0,"△","〇")))</f>
        <v>△</v>
      </c>
      <c r="U44" s="217"/>
      <c r="V44" s="218"/>
      <c r="W44" s="219" t="str">
        <f ca="1">IF(COUNTIF(空き状況確認テーブル!W50:Z50,"×")&lt;&gt;0,"×",IF(COUNTIF(空き状況確認テーブル!W50:Z50,"△")&lt;&gt;0,"△",IF(COUNTIF(空き状況確認テーブル!W50:Z50,"△")&lt;&gt;0,"△","〇")))</f>
        <v>〇</v>
      </c>
      <c r="X44" s="219"/>
      <c r="Y44" s="219"/>
      <c r="Z44" s="219"/>
      <c r="AA44" s="219" t="str">
        <f ca="1">IF(COUNTIF(空き状況確認テーブル!AA50:AD50,"×")&lt;&gt;0,"×",IF(COUNTIF(空き状況確認テーブル!AA50:AD50,"△")&lt;&gt;0,"△",IF(COUNTIF(空き状況確認テーブル!AA50:AD50,"△")&lt;&gt;0,"△","〇")))</f>
        <v>〇</v>
      </c>
      <c r="AB44" s="219"/>
      <c r="AC44" s="219"/>
      <c r="AD44" s="219"/>
      <c r="AE44" s="219" t="str">
        <f ca="1">IF(COUNTIF(空き状況確認テーブル!AE50:AH50,"×")&lt;&gt;0,"×",IF(COUNTIF(空き状況確認テーブル!AE50:AH50,"△")&lt;&gt;0,"△",IF(COUNTIF(空き状況確認テーブル!AE50:AH50,"△")&lt;&gt;0,"△","〇")))</f>
        <v>△</v>
      </c>
      <c r="AF44" s="219"/>
      <c r="AG44" s="219"/>
      <c r="AH44" s="219"/>
      <c r="AI44" s="216" t="str">
        <f ca="1">IF(COUNTIF(空き状況確認テーブル!AI50:AK50,"×")&lt;&gt;0,"×",IF(COUNTIF(空き状況確認テーブル!AI50:AK50,"△")&lt;&gt;0,"△",IF(COUNTIF(空き状況確認テーブル!AI50:AK50,"△")&lt;&gt;0,"△","〇")))</f>
        <v>△</v>
      </c>
      <c r="AJ44" s="217"/>
      <c r="AK44" s="220"/>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6" t="str">
        <f ca="1">IF(COUNTIF(空き状況確認テーブル!AR50:AT50,"×")&lt;&gt;0,"×",IF(COUNTIF(空き状況確認テーブル!AR50:AT50,"△")&lt;&gt;0,"△",IF(COUNTIF(空き状況確認テーブル!AR50:AT50,"△")&lt;&gt;0,"△","〇")))</f>
        <v>△</v>
      </c>
      <c r="AS44" s="217"/>
      <c r="AT44" s="218"/>
      <c r="AU44" s="219" t="str">
        <f ca="1">IF(COUNTIF(空き状況確認テーブル!AU50:AX50,"×")&lt;&gt;0,"×",IF(COUNTIF(空き状況確認テーブル!AU50:AX50,"△")&lt;&gt;0,"△",IF(COUNTIF(空き状況確認テーブル!AU50:AX50,"△")&lt;&gt;0,"△","〇")))</f>
        <v>〇</v>
      </c>
      <c r="AV44" s="219"/>
      <c r="AW44" s="219"/>
      <c r="AX44" s="219"/>
      <c r="AY44" s="219" t="str">
        <f ca="1">IF(COUNTIF(空き状況確認テーブル!AY50:BB50,"×")&lt;&gt;0,"×",IF(COUNTIF(空き状況確認テーブル!AY50:BB50,"△")&lt;&gt;0,"△",IF(COUNTIF(空き状況確認テーブル!AY50:BB50,"△")&lt;&gt;0,"△","〇")))</f>
        <v>〇</v>
      </c>
      <c r="AZ44" s="219"/>
      <c r="BA44" s="219"/>
      <c r="BB44" s="219"/>
      <c r="BC44" s="219" t="str">
        <f ca="1">IF(COUNTIF(空き状況確認テーブル!BC50:BF50,"×")&lt;&gt;0,"×",IF(COUNTIF(空き状況確認テーブル!BC50:BF50,"△")&lt;&gt;0,"△",IF(COUNTIF(空き状況確認テーブル!BC50:BF50,"△")&lt;&gt;0,"△","〇")))</f>
        <v>△</v>
      </c>
      <c r="BD44" s="219"/>
      <c r="BE44" s="219"/>
      <c r="BF44" s="219"/>
      <c r="BG44" s="216" t="str">
        <f ca="1">IF(COUNTIF(空き状況確認テーブル!BG50:BI50,"×")&lt;&gt;0,"×",IF(COUNTIF(空き状況確認テーブル!BG50:BI50,"△")&lt;&gt;0,"△",IF(COUNTIF(空き状況確認テーブル!BG50:BI50,"△")&lt;&gt;0,"△","〇")))</f>
        <v>△</v>
      </c>
      <c r="BH44" s="217"/>
      <c r="BI44" s="220"/>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6" t="str">
        <f ca="1">IF(COUNTIF(空き状況確認テーブル!BP50:BR50,"×")&lt;&gt;0,"×",IF(COUNTIF(空き状況確認テーブル!BP50:BR50,"△")&lt;&gt;0,"△",IF(COUNTIF(空き状況確認テーブル!BP50:BR50,"△")&lt;&gt;0,"△","〇")))</f>
        <v>△</v>
      </c>
      <c r="BQ44" s="217"/>
      <c r="BR44" s="218"/>
      <c r="BS44" s="219" t="str">
        <f ca="1">IF(COUNTIF(空き状況確認テーブル!BS50:BV50,"×")&lt;&gt;0,"×",IF(COUNTIF(空き状況確認テーブル!BS50:BV50,"△")&lt;&gt;0,"△",IF(COUNTIF(空き状況確認テーブル!BS50:BV50,"△")&lt;&gt;0,"△","〇")))</f>
        <v>〇</v>
      </c>
      <c r="BT44" s="219"/>
      <c r="BU44" s="219"/>
      <c r="BV44" s="219"/>
      <c r="BW44" s="219" t="str">
        <f ca="1">IF(COUNTIF(空き状況確認テーブル!BW50:BZ50,"×")&lt;&gt;0,"×",IF(COUNTIF(空き状況確認テーブル!BW50:BZ50,"△")&lt;&gt;0,"△",IF(COUNTIF(空き状況確認テーブル!BW50:BZ50,"△")&lt;&gt;0,"△","〇")))</f>
        <v>〇</v>
      </c>
      <c r="BX44" s="219"/>
      <c r="BY44" s="219"/>
      <c r="BZ44" s="219"/>
      <c r="CA44" s="219" t="str">
        <f ca="1">IF(COUNTIF(空き状況確認テーブル!CA50:CD50,"×")&lt;&gt;0,"×",IF(COUNTIF(空き状況確認テーブル!CA50:CD50,"△")&lt;&gt;0,"△",IF(COUNTIF(空き状況確認テーブル!CA50:CD50,"△")&lt;&gt;0,"△","〇")))</f>
        <v>△</v>
      </c>
      <c r="CB44" s="219"/>
      <c r="CC44" s="219"/>
      <c r="CD44" s="219"/>
      <c r="CE44" s="216" t="str">
        <f ca="1">IF(COUNTIF(空き状況確認テーブル!CE50:CG50,"×")&lt;&gt;0,"×",IF(COUNTIF(空き状況確認テーブル!CE50:CG50,"△")&lt;&gt;0,"△",IF(COUNTIF(空き状況確認テーブル!CE50:CG50,"△")&lt;&gt;0,"△","〇")))</f>
        <v>△</v>
      </c>
      <c r="CF44" s="217"/>
      <c r="CG44" s="220"/>
      <c r="CH44" s="187"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6" t="str">
        <f ca="1">IF(COUNTIF(空き状況確認テーブル!CN50:CP50,"×")&lt;&gt;0,"×",IF(COUNTIF(空き状況確認テーブル!CN50:CP50,"△")&lt;&gt;0,"△",IF(COUNTIF(空き状況確認テーブル!CN50:CP50,"△")&lt;&gt;0,"△","〇")))</f>
        <v>△</v>
      </c>
      <c r="CO44" s="217"/>
      <c r="CP44" s="218"/>
      <c r="CQ44" s="219" t="str">
        <f ca="1">IF(COUNTIF(空き状況確認テーブル!CQ50:CT50,"×")&lt;&gt;0,"×",IF(COUNTIF(空き状況確認テーブル!CQ50:CT50,"△")&lt;&gt;0,"△",IF(COUNTIF(空き状況確認テーブル!CQ50:CT50,"△")&lt;&gt;0,"△","〇")))</f>
        <v>〇</v>
      </c>
      <c r="CR44" s="219"/>
      <c r="CS44" s="219"/>
      <c r="CT44" s="219"/>
      <c r="CU44" s="219" t="str">
        <f ca="1">IF(COUNTIF(空き状況確認テーブル!CU50:CX50,"×")&lt;&gt;0,"×",IF(COUNTIF(空き状況確認テーブル!CU50:CX50,"△")&lt;&gt;0,"△",IF(COUNTIF(空き状況確認テーブル!CU50:CX50,"△")&lt;&gt;0,"△","〇")))</f>
        <v>〇</v>
      </c>
      <c r="CV44" s="219"/>
      <c r="CW44" s="219"/>
      <c r="CX44" s="219"/>
      <c r="CY44" s="219" t="str">
        <f ca="1">IF(COUNTIF(空き状況確認テーブル!CY50:DB50,"×")&lt;&gt;0,"×",IF(COUNTIF(空き状況確認テーブル!CY50:DB50,"△")&lt;&gt;0,"△",IF(COUNTIF(空き状況確認テーブル!CY50:DB50,"△")&lt;&gt;0,"△","〇")))</f>
        <v>△</v>
      </c>
      <c r="CZ44" s="219"/>
      <c r="DA44" s="219"/>
      <c r="DB44" s="219"/>
      <c r="DC44" s="216" t="str">
        <f ca="1">IF(COUNTIF(空き状況確認テーブル!DC50:DE50,"×")&lt;&gt;0,"×",IF(COUNTIF(空き状況確認テーブル!DC50:DE50,"△")&lt;&gt;0,"△",IF(COUNTIF(空き状況確認テーブル!DC50:DE50,"△")&lt;&gt;0,"△","〇")))</f>
        <v>△</v>
      </c>
      <c r="DD44" s="217"/>
      <c r="DE44" s="220"/>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6" t="str">
        <f ca="1">IF(COUNTIF(空き状況確認テーブル!DL50:DN50,"×")&lt;&gt;0,"×",IF(COUNTIF(空き状況確認テーブル!DL50:DN50,"△")&lt;&gt;0,"△",IF(COUNTIF(空き状況確認テーブル!DL50:DN50,"△")&lt;&gt;0,"△","〇")))</f>
        <v>△</v>
      </c>
      <c r="DM44" s="217"/>
      <c r="DN44" s="218"/>
      <c r="DO44" s="219" t="str">
        <f ca="1">IF(COUNTIF(空き状況確認テーブル!DO50:DR50,"×")&lt;&gt;0,"×",IF(COUNTIF(空き状況確認テーブル!DO50:DR50,"△")&lt;&gt;0,"△",IF(COUNTIF(空き状況確認テーブル!DO50:DR50,"△")&lt;&gt;0,"△","〇")))</f>
        <v>×</v>
      </c>
      <c r="DP44" s="219"/>
      <c r="DQ44" s="219"/>
      <c r="DR44" s="219"/>
      <c r="DS44" s="219" t="str">
        <f ca="1">IF(COUNTIF(空き状況確認テーブル!DS50:DV50,"×")&lt;&gt;0,"×",IF(COUNTIF(空き状況確認テーブル!DS50:DV50,"△")&lt;&gt;0,"△",IF(COUNTIF(空き状況確認テーブル!DS50:DV50,"△")&lt;&gt;0,"△","〇")))</f>
        <v>×</v>
      </c>
      <c r="DT44" s="219"/>
      <c r="DU44" s="219"/>
      <c r="DV44" s="219"/>
      <c r="DW44" s="219" t="str">
        <f ca="1">IF(COUNTIF(空き状況確認テーブル!DW50:DZ50,"×")&lt;&gt;0,"×",IF(COUNTIF(空き状況確認テーブル!DW50:DZ50,"△")&lt;&gt;0,"△",IF(COUNTIF(空き状況確認テーブル!DW50:DZ50,"△")&lt;&gt;0,"△","〇")))</f>
        <v>△</v>
      </c>
      <c r="DX44" s="219"/>
      <c r="DY44" s="219"/>
      <c r="DZ44" s="219"/>
      <c r="EA44" s="216" t="str">
        <f ca="1">IF(COUNTIF(空き状況確認テーブル!EA50:EC50,"×")&lt;&gt;0,"×",IF(COUNTIF(空き状況確認テーブル!EA50:EC50,"△")&lt;&gt;0,"△",IF(COUNTIF(空き状況確認テーブル!EA50:EC50,"△")&lt;&gt;0,"△","〇")))</f>
        <v>△</v>
      </c>
      <c r="EB44" s="217"/>
      <c r="EC44" s="220"/>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6" t="str">
        <f ca="1">IF(COUNTIF(空き状況確認テーブル!EJ50:EL50,"×")&lt;&gt;0,"×",IF(COUNTIF(空き状況確認テーブル!EJ50:EL50,"△")&lt;&gt;0,"△",IF(COUNTIF(空き状況確認テーブル!EJ50:EL50,"△")&lt;&gt;0,"△","〇")))</f>
        <v>×</v>
      </c>
      <c r="EK44" s="217"/>
      <c r="EL44" s="218"/>
      <c r="EM44" s="219" t="str">
        <f ca="1">IF(COUNTIF(空き状況確認テーブル!EM50:EP50,"×")&lt;&gt;0,"×",IF(COUNTIF(空き状況確認テーブル!EM50:EP50,"△")&lt;&gt;0,"△",IF(COUNTIF(空き状況確認テーブル!EM50:EP50,"△")&lt;&gt;0,"△","〇")))</f>
        <v>×</v>
      </c>
      <c r="EN44" s="219"/>
      <c r="EO44" s="219"/>
      <c r="EP44" s="219"/>
      <c r="EQ44" s="219" t="str">
        <f ca="1">IF(COUNTIF(空き状況確認テーブル!EQ50:ET50,"×")&lt;&gt;0,"×",IF(COUNTIF(空き状況確認テーブル!EQ50:ET50,"△")&lt;&gt;0,"△",IF(COUNTIF(空き状況確認テーブル!EQ50:ET50,"△")&lt;&gt;0,"△","〇")))</f>
        <v>×</v>
      </c>
      <c r="ER44" s="219"/>
      <c r="ES44" s="219"/>
      <c r="ET44" s="219"/>
      <c r="EU44" s="219" t="str">
        <f ca="1">IF(COUNTIF(空き状況確認テーブル!EU50:EX50,"×")&lt;&gt;0,"×",IF(COUNTIF(空き状況確認テーブル!EU50:EX50,"△")&lt;&gt;0,"△",IF(COUNTIF(空き状況確認テーブル!EU50:EX50,"△")&lt;&gt;0,"△","〇")))</f>
        <v>×</v>
      </c>
      <c r="EV44" s="219"/>
      <c r="EW44" s="219"/>
      <c r="EX44" s="219"/>
      <c r="EY44" s="216" t="str">
        <f ca="1">IF(COUNTIF(空き状況確認テーブル!EY50:FA50,"×")&lt;&gt;0,"×",IF(COUNTIF(空き状況確認テーブル!EY50:FA50,"△")&lt;&gt;0,"△",IF(COUNTIF(空き状況確認テーブル!EY50:FA50,"△")&lt;&gt;0,"△","〇")))</f>
        <v>×</v>
      </c>
      <c r="EZ44" s="217"/>
      <c r="FA44" s="220"/>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6" t="str">
        <f ca="1">IF(COUNTIF(空き状況確認テーブル!FH50:FJ50,"×")&lt;&gt;0,"×",IF(COUNTIF(空き状況確認テーブル!FH50:FJ50,"△")&lt;&gt;0,"△",IF(COUNTIF(空き状況確認テーブル!FH50:FJ50,"△")&lt;&gt;0,"△","〇")))</f>
        <v>×</v>
      </c>
      <c r="FI44" s="217"/>
      <c r="FJ44" s="218"/>
      <c r="FK44" s="219" t="str">
        <f ca="1">IF(COUNTIF(空き状況確認テーブル!FK50:FN50,"×")&lt;&gt;0,"×",IF(COUNTIF(空き状況確認テーブル!FK50:FN50,"△")&lt;&gt;0,"△",IF(COUNTIF(空き状況確認テーブル!FK50:FN50,"△")&lt;&gt;0,"△","〇")))</f>
        <v>×</v>
      </c>
      <c r="FL44" s="219"/>
      <c r="FM44" s="219"/>
      <c r="FN44" s="219"/>
      <c r="FO44" s="219" t="str">
        <f ca="1">IF(COUNTIF(空き状況確認テーブル!FO50:FR50,"×")&lt;&gt;0,"×",IF(COUNTIF(空き状況確認テーブル!FO50:FR50,"△")&lt;&gt;0,"△",IF(COUNTIF(空き状況確認テーブル!FO50:FR50,"△")&lt;&gt;0,"△","〇")))</f>
        <v>×</v>
      </c>
      <c r="FP44" s="219"/>
      <c r="FQ44" s="219"/>
      <c r="FR44" s="219"/>
      <c r="FS44" s="219" t="str">
        <f ca="1">IF(COUNTIF(空き状況確認テーブル!FS50:FV50,"×")&lt;&gt;0,"×",IF(COUNTIF(空き状況確認テーブル!FS50:FV50,"△")&lt;&gt;0,"△",IF(COUNTIF(空き状況確認テーブル!FS50:FV50,"△")&lt;&gt;0,"△","〇")))</f>
        <v>×</v>
      </c>
      <c r="FT44" s="219"/>
      <c r="FU44" s="219"/>
      <c r="FV44" s="219"/>
      <c r="FW44" s="216" t="str">
        <f ca="1">IF(COUNTIF(空き状況確認テーブル!FW50:FY50,"×")&lt;&gt;0,"×",IF(COUNTIF(空き状況確認テーブル!FW50:FY50,"△")&lt;&gt;0,"△",IF(COUNTIF(空き状況確認テーブル!FW50:FY50,"△")&lt;&gt;0,"△","〇")))</f>
        <v>×</v>
      </c>
      <c r="FX44" s="217"/>
      <c r="FY44" s="220"/>
    </row>
    <row r="45" spans="1:181">
      <c r="A45" s="47"/>
      <c r="B45" s="160" t="s">
        <v>357</v>
      </c>
      <c r="C45" s="199" t="s">
        <v>334</v>
      </c>
      <c r="D45" s="11" t="s">
        <v>190</v>
      </c>
      <c r="E45" s="10" t="str">
        <f>INDEX(施設情報!$D$1:$D$1000,MATCH(D45,施設情報!$C$1:$C$1000,0))</f>
        <v>1</v>
      </c>
      <c r="F45" s="11"/>
      <c r="G45" s="8" t="str">
        <f t="shared" si="22"/>
        <v>041-46391</v>
      </c>
      <c r="H45" s="10" t="str">
        <f t="shared" si="23"/>
        <v>041-46392</v>
      </c>
      <c r="I45" s="10" t="str">
        <f t="shared" si="24"/>
        <v>041-46393</v>
      </c>
      <c r="J45" s="10" t="str">
        <f t="shared" si="25"/>
        <v>041-46394</v>
      </c>
      <c r="K45" s="10" t="str">
        <f t="shared" si="26"/>
        <v>041-46395</v>
      </c>
      <c r="L45" s="10" t="str">
        <f t="shared" si="27"/>
        <v>041-46396</v>
      </c>
      <c r="M45" s="10" t="str">
        <f t="shared" si="28"/>
        <v>041-46397</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6" t="str">
        <f ca="1">IF(COUNTIF(空き状況確認テーブル!T51:V51,"×")&lt;&gt;0,"×",IF(COUNTIF(空き状況確認テーブル!T51:V51,"△")&lt;&gt;0,"△",IF(COUNTIF(空き状況確認テーブル!T51:V51,"△")&lt;&gt;0,"△","〇")))</f>
        <v>△</v>
      </c>
      <c r="U45" s="217"/>
      <c r="V45" s="218"/>
      <c r="W45" s="219" t="str">
        <f ca="1">IF(COUNTIF(空き状況確認テーブル!W51:Z51,"×")&lt;&gt;0,"×",IF(COUNTIF(空き状況確認テーブル!W51:Z51,"△")&lt;&gt;0,"△",IF(COUNTIF(空き状況確認テーブル!W51:Z51,"△")&lt;&gt;0,"△","〇")))</f>
        <v>〇</v>
      </c>
      <c r="X45" s="219"/>
      <c r="Y45" s="219"/>
      <c r="Z45" s="219"/>
      <c r="AA45" s="219" t="str">
        <f ca="1">IF(COUNTIF(空き状況確認テーブル!AA51:AD51,"×")&lt;&gt;0,"×",IF(COUNTIF(空き状況確認テーブル!AA51:AD51,"△")&lt;&gt;0,"△",IF(COUNTIF(空き状況確認テーブル!AA51:AD51,"△")&lt;&gt;0,"△","〇")))</f>
        <v>〇</v>
      </c>
      <c r="AB45" s="219"/>
      <c r="AC45" s="219"/>
      <c r="AD45" s="219"/>
      <c r="AE45" s="219" t="str">
        <f ca="1">IF(COUNTIF(空き状況確認テーブル!AE51:AH51,"×")&lt;&gt;0,"×",IF(COUNTIF(空き状況確認テーブル!AE51:AH51,"△")&lt;&gt;0,"△",IF(COUNTIF(空き状況確認テーブル!AE51:AH51,"△")&lt;&gt;0,"△","〇")))</f>
        <v>△</v>
      </c>
      <c r="AF45" s="219"/>
      <c r="AG45" s="219"/>
      <c r="AH45" s="219"/>
      <c r="AI45" s="216" t="str">
        <f ca="1">IF(COUNTIF(空き状況確認テーブル!AI51:AK51,"×")&lt;&gt;0,"×",IF(COUNTIF(空き状況確認テーブル!AI51:AK51,"△")&lt;&gt;0,"△",IF(COUNTIF(空き状況確認テーブル!AI51:AK51,"△")&lt;&gt;0,"△","〇")))</f>
        <v>△</v>
      </c>
      <c r="AJ45" s="217"/>
      <c r="AK45" s="220"/>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6" t="str">
        <f ca="1">IF(COUNTIF(空き状況確認テーブル!AR51:AT51,"×")&lt;&gt;0,"×",IF(COUNTIF(空き状況確認テーブル!AR51:AT51,"△")&lt;&gt;0,"△",IF(COUNTIF(空き状況確認テーブル!AR51:AT51,"△")&lt;&gt;0,"△","〇")))</f>
        <v>△</v>
      </c>
      <c r="AS45" s="217"/>
      <c r="AT45" s="218"/>
      <c r="AU45" s="219" t="str">
        <f ca="1">IF(COUNTIF(空き状況確認テーブル!AU51:AX51,"×")&lt;&gt;0,"×",IF(COUNTIF(空き状況確認テーブル!AU51:AX51,"△")&lt;&gt;0,"△",IF(COUNTIF(空き状況確認テーブル!AU51:AX51,"△")&lt;&gt;0,"△","〇")))</f>
        <v>〇</v>
      </c>
      <c r="AV45" s="219"/>
      <c r="AW45" s="219"/>
      <c r="AX45" s="219"/>
      <c r="AY45" s="219" t="str">
        <f ca="1">IF(COUNTIF(空き状況確認テーブル!AY51:BB51,"×")&lt;&gt;0,"×",IF(COUNTIF(空き状況確認テーブル!AY51:BB51,"△")&lt;&gt;0,"△",IF(COUNTIF(空き状況確認テーブル!AY51:BB51,"△")&lt;&gt;0,"△","〇")))</f>
        <v>〇</v>
      </c>
      <c r="AZ45" s="219"/>
      <c r="BA45" s="219"/>
      <c r="BB45" s="219"/>
      <c r="BC45" s="219" t="str">
        <f ca="1">IF(COUNTIF(空き状況確認テーブル!BC51:BF51,"×")&lt;&gt;0,"×",IF(COUNTIF(空き状況確認テーブル!BC51:BF51,"△")&lt;&gt;0,"△",IF(COUNTIF(空き状況確認テーブル!BC51:BF51,"△")&lt;&gt;0,"△","〇")))</f>
        <v>△</v>
      </c>
      <c r="BD45" s="219"/>
      <c r="BE45" s="219"/>
      <c r="BF45" s="219"/>
      <c r="BG45" s="216" t="str">
        <f ca="1">IF(COUNTIF(空き状況確認テーブル!BG51:BI51,"×")&lt;&gt;0,"×",IF(COUNTIF(空き状況確認テーブル!BG51:BI51,"△")&lt;&gt;0,"△",IF(COUNTIF(空き状況確認テーブル!BG51:BI51,"△")&lt;&gt;0,"△","〇")))</f>
        <v>△</v>
      </c>
      <c r="BH45" s="217"/>
      <c r="BI45" s="220"/>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6" t="str">
        <f ca="1">IF(COUNTIF(空き状況確認テーブル!BP51:BR51,"×")&lt;&gt;0,"×",IF(COUNTIF(空き状況確認テーブル!BP51:BR51,"△")&lt;&gt;0,"△",IF(COUNTIF(空き状況確認テーブル!BP51:BR51,"△")&lt;&gt;0,"△","〇")))</f>
        <v>△</v>
      </c>
      <c r="BQ45" s="217"/>
      <c r="BR45" s="218"/>
      <c r="BS45" s="219" t="str">
        <f ca="1">IF(COUNTIF(空き状況確認テーブル!BS51:BV51,"×")&lt;&gt;0,"×",IF(COUNTIF(空き状況確認テーブル!BS51:BV51,"△")&lt;&gt;0,"△",IF(COUNTIF(空き状況確認テーブル!BS51:BV51,"△")&lt;&gt;0,"△","〇")))</f>
        <v>〇</v>
      </c>
      <c r="BT45" s="219"/>
      <c r="BU45" s="219"/>
      <c r="BV45" s="219"/>
      <c r="BW45" s="219" t="str">
        <f ca="1">IF(COUNTIF(空き状況確認テーブル!BW51:BZ51,"×")&lt;&gt;0,"×",IF(COUNTIF(空き状況確認テーブル!BW51:BZ51,"△")&lt;&gt;0,"△",IF(COUNTIF(空き状況確認テーブル!BW51:BZ51,"△")&lt;&gt;0,"△","〇")))</f>
        <v>〇</v>
      </c>
      <c r="BX45" s="219"/>
      <c r="BY45" s="219"/>
      <c r="BZ45" s="219"/>
      <c r="CA45" s="219" t="str">
        <f ca="1">IF(COUNTIF(空き状況確認テーブル!CA51:CD51,"×")&lt;&gt;0,"×",IF(COUNTIF(空き状況確認テーブル!CA51:CD51,"△")&lt;&gt;0,"△",IF(COUNTIF(空き状況確認テーブル!CA51:CD51,"△")&lt;&gt;0,"△","〇")))</f>
        <v>△</v>
      </c>
      <c r="CB45" s="219"/>
      <c r="CC45" s="219"/>
      <c r="CD45" s="219"/>
      <c r="CE45" s="216" t="str">
        <f ca="1">IF(COUNTIF(空き状況確認テーブル!CE51:CG51,"×")&lt;&gt;0,"×",IF(COUNTIF(空き状況確認テーブル!CE51:CG51,"△")&lt;&gt;0,"△",IF(COUNTIF(空き状況確認テーブル!CE51:CG51,"△")&lt;&gt;0,"△","〇")))</f>
        <v>△</v>
      </c>
      <c r="CF45" s="217"/>
      <c r="CG45" s="220"/>
      <c r="CH45" s="187"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6" t="str">
        <f ca="1">IF(COUNTIF(空き状況確認テーブル!CN51:CP51,"×")&lt;&gt;0,"×",IF(COUNTIF(空き状況確認テーブル!CN51:CP51,"△")&lt;&gt;0,"△",IF(COUNTIF(空き状況確認テーブル!CN51:CP51,"△")&lt;&gt;0,"△","〇")))</f>
        <v>△</v>
      </c>
      <c r="CO45" s="217"/>
      <c r="CP45" s="218"/>
      <c r="CQ45" s="219" t="str">
        <f ca="1">IF(COUNTIF(空き状況確認テーブル!CQ51:CT51,"×")&lt;&gt;0,"×",IF(COUNTIF(空き状況確認テーブル!CQ51:CT51,"△")&lt;&gt;0,"△",IF(COUNTIF(空き状況確認テーブル!CQ51:CT51,"△")&lt;&gt;0,"△","〇")))</f>
        <v>〇</v>
      </c>
      <c r="CR45" s="219"/>
      <c r="CS45" s="219"/>
      <c r="CT45" s="219"/>
      <c r="CU45" s="219" t="str">
        <f ca="1">IF(COUNTIF(空き状況確認テーブル!CU51:CX51,"×")&lt;&gt;0,"×",IF(COUNTIF(空き状況確認テーブル!CU51:CX51,"△")&lt;&gt;0,"△",IF(COUNTIF(空き状況確認テーブル!CU51:CX51,"△")&lt;&gt;0,"△","〇")))</f>
        <v>〇</v>
      </c>
      <c r="CV45" s="219"/>
      <c r="CW45" s="219"/>
      <c r="CX45" s="219"/>
      <c r="CY45" s="219" t="str">
        <f ca="1">IF(COUNTIF(空き状況確認テーブル!CY51:DB51,"×")&lt;&gt;0,"×",IF(COUNTIF(空き状況確認テーブル!CY51:DB51,"△")&lt;&gt;0,"△",IF(COUNTIF(空き状況確認テーブル!CY51:DB51,"△")&lt;&gt;0,"△","〇")))</f>
        <v>△</v>
      </c>
      <c r="CZ45" s="219"/>
      <c r="DA45" s="219"/>
      <c r="DB45" s="219"/>
      <c r="DC45" s="216" t="str">
        <f ca="1">IF(COUNTIF(空き状況確認テーブル!DC51:DE51,"×")&lt;&gt;0,"×",IF(COUNTIF(空き状況確認テーブル!DC51:DE51,"△")&lt;&gt;0,"△",IF(COUNTIF(空き状況確認テーブル!DC51:DE51,"△")&lt;&gt;0,"△","〇")))</f>
        <v>△</v>
      </c>
      <c r="DD45" s="217"/>
      <c r="DE45" s="220"/>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6" t="str">
        <f ca="1">IF(COUNTIF(空き状況確認テーブル!DL51:DN51,"×")&lt;&gt;0,"×",IF(COUNTIF(空き状況確認テーブル!DL51:DN51,"△")&lt;&gt;0,"△",IF(COUNTIF(空き状況確認テーブル!DL51:DN51,"△")&lt;&gt;0,"△","〇")))</f>
        <v>△</v>
      </c>
      <c r="DM45" s="217"/>
      <c r="DN45" s="218"/>
      <c r="DO45" s="219" t="str">
        <f ca="1">IF(COUNTIF(空き状況確認テーブル!DO51:DR51,"×")&lt;&gt;0,"×",IF(COUNTIF(空き状況確認テーブル!DO51:DR51,"△")&lt;&gt;0,"△",IF(COUNTIF(空き状況確認テーブル!DO51:DR51,"△")&lt;&gt;0,"△","〇")))</f>
        <v>△</v>
      </c>
      <c r="DP45" s="219"/>
      <c r="DQ45" s="219"/>
      <c r="DR45" s="219"/>
      <c r="DS45" s="219" t="str">
        <f ca="1">IF(COUNTIF(空き状況確認テーブル!DS51:DV51,"×")&lt;&gt;0,"×",IF(COUNTIF(空き状況確認テーブル!DS51:DV51,"△")&lt;&gt;0,"△",IF(COUNTIF(空き状況確認テーブル!DS51:DV51,"△")&lt;&gt;0,"△","〇")))</f>
        <v>△</v>
      </c>
      <c r="DT45" s="219"/>
      <c r="DU45" s="219"/>
      <c r="DV45" s="219"/>
      <c r="DW45" s="219" t="str">
        <f ca="1">IF(COUNTIF(空き状況確認テーブル!DW51:DZ51,"×")&lt;&gt;0,"×",IF(COUNTIF(空き状況確認テーブル!DW51:DZ51,"△")&lt;&gt;0,"△",IF(COUNTIF(空き状況確認テーブル!DW51:DZ51,"△")&lt;&gt;0,"△","〇")))</f>
        <v>△</v>
      </c>
      <c r="DX45" s="219"/>
      <c r="DY45" s="219"/>
      <c r="DZ45" s="219"/>
      <c r="EA45" s="216" t="str">
        <f ca="1">IF(COUNTIF(空き状況確認テーブル!EA51:EC51,"×")&lt;&gt;0,"×",IF(COUNTIF(空き状況確認テーブル!EA51:EC51,"△")&lt;&gt;0,"△",IF(COUNTIF(空き状況確認テーブル!EA51:EC51,"△")&lt;&gt;0,"△","〇")))</f>
        <v>△</v>
      </c>
      <c r="EB45" s="217"/>
      <c r="EC45" s="220"/>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6" t="str">
        <f ca="1">IF(COUNTIF(空き状況確認テーブル!EJ51:EL51,"×")&lt;&gt;0,"×",IF(COUNTIF(空き状況確認テーブル!EJ51:EL51,"△")&lt;&gt;0,"△",IF(COUNTIF(空き状況確認テーブル!EJ51:EL51,"△")&lt;&gt;0,"△","〇")))</f>
        <v>×</v>
      </c>
      <c r="EK45" s="217"/>
      <c r="EL45" s="218"/>
      <c r="EM45" s="219" t="str">
        <f ca="1">IF(COUNTIF(空き状況確認テーブル!EM51:EP51,"×")&lt;&gt;0,"×",IF(COUNTIF(空き状況確認テーブル!EM51:EP51,"△")&lt;&gt;0,"△",IF(COUNTIF(空き状況確認テーブル!EM51:EP51,"△")&lt;&gt;0,"△","〇")))</f>
        <v>×</v>
      </c>
      <c r="EN45" s="219"/>
      <c r="EO45" s="219"/>
      <c r="EP45" s="219"/>
      <c r="EQ45" s="219" t="str">
        <f ca="1">IF(COUNTIF(空き状況確認テーブル!EQ51:ET51,"×")&lt;&gt;0,"×",IF(COUNTIF(空き状況確認テーブル!EQ51:ET51,"△")&lt;&gt;0,"△",IF(COUNTIF(空き状況確認テーブル!EQ51:ET51,"△")&lt;&gt;0,"△","〇")))</f>
        <v>×</v>
      </c>
      <c r="ER45" s="219"/>
      <c r="ES45" s="219"/>
      <c r="ET45" s="219"/>
      <c r="EU45" s="219" t="str">
        <f ca="1">IF(COUNTIF(空き状況確認テーブル!EU51:EX51,"×")&lt;&gt;0,"×",IF(COUNTIF(空き状況確認テーブル!EU51:EX51,"△")&lt;&gt;0,"△",IF(COUNTIF(空き状況確認テーブル!EU51:EX51,"△")&lt;&gt;0,"△","〇")))</f>
        <v>×</v>
      </c>
      <c r="EV45" s="219"/>
      <c r="EW45" s="219"/>
      <c r="EX45" s="219"/>
      <c r="EY45" s="216" t="str">
        <f ca="1">IF(COUNTIF(空き状況確認テーブル!EY51:FA51,"×")&lt;&gt;0,"×",IF(COUNTIF(空き状況確認テーブル!EY51:FA51,"△")&lt;&gt;0,"△",IF(COUNTIF(空き状況確認テーブル!EY51:FA51,"△")&lt;&gt;0,"△","〇")))</f>
        <v>×</v>
      </c>
      <c r="EZ45" s="217"/>
      <c r="FA45" s="220"/>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6" t="str">
        <f ca="1">IF(COUNTIF(空き状況確認テーブル!FH51:FJ51,"×")&lt;&gt;0,"×",IF(COUNTIF(空き状況確認テーブル!FH51:FJ51,"△")&lt;&gt;0,"△",IF(COUNTIF(空き状況確認テーブル!FH51:FJ51,"△")&lt;&gt;0,"△","〇")))</f>
        <v>×</v>
      </c>
      <c r="FI45" s="217"/>
      <c r="FJ45" s="218"/>
      <c r="FK45" s="219" t="str">
        <f ca="1">IF(COUNTIF(空き状況確認テーブル!FK51:FN51,"×")&lt;&gt;0,"×",IF(COUNTIF(空き状況確認テーブル!FK51:FN51,"△")&lt;&gt;0,"△",IF(COUNTIF(空き状況確認テーブル!FK51:FN51,"△")&lt;&gt;0,"△","〇")))</f>
        <v>×</v>
      </c>
      <c r="FL45" s="219"/>
      <c r="FM45" s="219"/>
      <c r="FN45" s="219"/>
      <c r="FO45" s="219" t="str">
        <f ca="1">IF(COUNTIF(空き状況確認テーブル!FO51:FR51,"×")&lt;&gt;0,"×",IF(COUNTIF(空き状況確認テーブル!FO51:FR51,"△")&lt;&gt;0,"△",IF(COUNTIF(空き状況確認テーブル!FO51:FR51,"△")&lt;&gt;0,"△","〇")))</f>
        <v>×</v>
      </c>
      <c r="FP45" s="219"/>
      <c r="FQ45" s="219"/>
      <c r="FR45" s="219"/>
      <c r="FS45" s="219" t="str">
        <f ca="1">IF(COUNTIF(空き状況確認テーブル!FS51:FV51,"×")&lt;&gt;0,"×",IF(COUNTIF(空き状況確認テーブル!FS51:FV51,"△")&lt;&gt;0,"△",IF(COUNTIF(空き状況確認テーブル!FS51:FV51,"△")&lt;&gt;0,"△","〇")))</f>
        <v>×</v>
      </c>
      <c r="FT45" s="219"/>
      <c r="FU45" s="219"/>
      <c r="FV45" s="219"/>
      <c r="FW45" s="216" t="str">
        <f ca="1">IF(COUNTIF(空き状況確認テーブル!FW51:FY51,"×")&lt;&gt;0,"×",IF(COUNTIF(空き状況確認テーブル!FW51:FY51,"△")&lt;&gt;0,"△",IF(COUNTIF(空き状況確認テーブル!FW51:FY51,"△")&lt;&gt;0,"△","〇")))</f>
        <v>×</v>
      </c>
      <c r="FX45" s="217"/>
      <c r="FY45" s="220"/>
    </row>
    <row r="46" spans="1:181">
      <c r="A46" s="47"/>
      <c r="B46" s="160" t="s">
        <v>357</v>
      </c>
      <c r="C46" s="199" t="s">
        <v>335</v>
      </c>
      <c r="D46" s="11" t="s">
        <v>191</v>
      </c>
      <c r="E46" s="10" t="str">
        <f>INDEX(施設情報!$D$1:$D$1000,MATCH(D46,施設情報!$C$1:$C$1000,0))</f>
        <v>1</v>
      </c>
      <c r="F46" s="11"/>
      <c r="G46" s="8" t="str">
        <f t="shared" si="22"/>
        <v>042-46391</v>
      </c>
      <c r="H46" s="10" t="str">
        <f t="shared" si="23"/>
        <v>042-46392</v>
      </c>
      <c r="I46" s="10" t="str">
        <f t="shared" si="24"/>
        <v>042-46393</v>
      </c>
      <c r="J46" s="10" t="str">
        <f t="shared" si="25"/>
        <v>042-46394</v>
      </c>
      <c r="K46" s="10" t="str">
        <f t="shared" si="26"/>
        <v>042-46395</v>
      </c>
      <c r="L46" s="10" t="str">
        <f t="shared" si="27"/>
        <v>042-46396</v>
      </c>
      <c r="M46" s="10" t="str">
        <f t="shared" si="28"/>
        <v>042-46397</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6" t="str">
        <f ca="1">IF(COUNTIF(空き状況確認テーブル!T52:V52,"×")&lt;&gt;0,"×",IF(COUNTIF(空き状況確認テーブル!T52:V52,"△")&lt;&gt;0,"△",IF(COUNTIF(空き状況確認テーブル!T52:V52,"△")&lt;&gt;0,"△","〇")))</f>
        <v>△</v>
      </c>
      <c r="U46" s="217"/>
      <c r="V46" s="218"/>
      <c r="W46" s="219" t="str">
        <f ca="1">IF(COUNTIF(空き状況確認テーブル!W52:Z52,"×")&lt;&gt;0,"×",IF(COUNTIF(空き状況確認テーブル!W52:Z52,"△")&lt;&gt;0,"△",IF(COUNTIF(空き状況確認テーブル!W52:Z52,"△")&lt;&gt;0,"△","〇")))</f>
        <v>〇</v>
      </c>
      <c r="X46" s="219"/>
      <c r="Y46" s="219"/>
      <c r="Z46" s="219"/>
      <c r="AA46" s="219" t="str">
        <f ca="1">IF(COUNTIF(空き状況確認テーブル!AA52:AD52,"×")&lt;&gt;0,"×",IF(COUNTIF(空き状況確認テーブル!AA52:AD52,"△")&lt;&gt;0,"△",IF(COUNTIF(空き状況確認テーブル!AA52:AD52,"△")&lt;&gt;0,"△","〇")))</f>
        <v>〇</v>
      </c>
      <c r="AB46" s="219"/>
      <c r="AC46" s="219"/>
      <c r="AD46" s="219"/>
      <c r="AE46" s="219" t="str">
        <f ca="1">IF(COUNTIF(空き状況確認テーブル!AE52:AH52,"×")&lt;&gt;0,"×",IF(COUNTIF(空き状況確認テーブル!AE52:AH52,"△")&lt;&gt;0,"△",IF(COUNTIF(空き状況確認テーブル!AE52:AH52,"△")&lt;&gt;0,"△","〇")))</f>
        <v>△</v>
      </c>
      <c r="AF46" s="219"/>
      <c r="AG46" s="219"/>
      <c r="AH46" s="219"/>
      <c r="AI46" s="216" t="str">
        <f ca="1">IF(COUNTIF(空き状況確認テーブル!AI52:AK52,"×")&lt;&gt;0,"×",IF(COUNTIF(空き状況確認テーブル!AI52:AK52,"△")&lt;&gt;0,"△",IF(COUNTIF(空き状況確認テーブル!AI52:AK52,"△")&lt;&gt;0,"△","〇")))</f>
        <v>△</v>
      </c>
      <c r="AJ46" s="217"/>
      <c r="AK46" s="220"/>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6" t="str">
        <f ca="1">IF(COUNTIF(空き状況確認テーブル!AR52:AT52,"×")&lt;&gt;0,"×",IF(COUNTIF(空き状況確認テーブル!AR52:AT52,"△")&lt;&gt;0,"△",IF(COUNTIF(空き状況確認テーブル!AR52:AT52,"△")&lt;&gt;0,"△","〇")))</f>
        <v>△</v>
      </c>
      <c r="AS46" s="217"/>
      <c r="AT46" s="218"/>
      <c r="AU46" s="219" t="str">
        <f ca="1">IF(COUNTIF(空き状況確認テーブル!AU52:AX52,"×")&lt;&gt;0,"×",IF(COUNTIF(空き状況確認テーブル!AU52:AX52,"△")&lt;&gt;0,"△",IF(COUNTIF(空き状況確認テーブル!AU52:AX52,"△")&lt;&gt;0,"△","〇")))</f>
        <v>〇</v>
      </c>
      <c r="AV46" s="219"/>
      <c r="AW46" s="219"/>
      <c r="AX46" s="219"/>
      <c r="AY46" s="219" t="str">
        <f ca="1">IF(COUNTIF(空き状況確認テーブル!AY52:BB52,"×")&lt;&gt;0,"×",IF(COUNTIF(空き状況確認テーブル!AY52:BB52,"△")&lt;&gt;0,"△",IF(COUNTIF(空き状況確認テーブル!AY52:BB52,"△")&lt;&gt;0,"△","〇")))</f>
        <v>〇</v>
      </c>
      <c r="AZ46" s="219"/>
      <c r="BA46" s="219"/>
      <c r="BB46" s="219"/>
      <c r="BC46" s="219" t="str">
        <f ca="1">IF(COUNTIF(空き状況確認テーブル!BC52:BF52,"×")&lt;&gt;0,"×",IF(COUNTIF(空き状況確認テーブル!BC52:BF52,"△")&lt;&gt;0,"△",IF(COUNTIF(空き状況確認テーブル!BC52:BF52,"△")&lt;&gt;0,"△","〇")))</f>
        <v>△</v>
      </c>
      <c r="BD46" s="219"/>
      <c r="BE46" s="219"/>
      <c r="BF46" s="219"/>
      <c r="BG46" s="216" t="str">
        <f ca="1">IF(COUNTIF(空き状況確認テーブル!BG52:BI52,"×")&lt;&gt;0,"×",IF(COUNTIF(空き状況確認テーブル!BG52:BI52,"△")&lt;&gt;0,"△",IF(COUNTIF(空き状況確認テーブル!BG52:BI52,"△")&lt;&gt;0,"△","〇")))</f>
        <v>△</v>
      </c>
      <c r="BH46" s="217"/>
      <c r="BI46" s="220"/>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6" t="str">
        <f ca="1">IF(COUNTIF(空き状況確認テーブル!BP52:BR52,"×")&lt;&gt;0,"×",IF(COUNTIF(空き状況確認テーブル!BP52:BR52,"△")&lt;&gt;0,"△",IF(COUNTIF(空き状況確認テーブル!BP52:BR52,"△")&lt;&gt;0,"△","〇")))</f>
        <v>△</v>
      </c>
      <c r="BQ46" s="217"/>
      <c r="BR46" s="218"/>
      <c r="BS46" s="219" t="str">
        <f ca="1">IF(COUNTIF(空き状況確認テーブル!BS52:BV52,"×")&lt;&gt;0,"×",IF(COUNTIF(空き状況確認テーブル!BS52:BV52,"△")&lt;&gt;0,"△",IF(COUNTIF(空き状況確認テーブル!BS52:BV52,"△")&lt;&gt;0,"△","〇")))</f>
        <v>〇</v>
      </c>
      <c r="BT46" s="219"/>
      <c r="BU46" s="219"/>
      <c r="BV46" s="219"/>
      <c r="BW46" s="219" t="str">
        <f ca="1">IF(COUNTIF(空き状況確認テーブル!BW52:BZ52,"×")&lt;&gt;0,"×",IF(COUNTIF(空き状況確認テーブル!BW52:BZ52,"△")&lt;&gt;0,"△",IF(COUNTIF(空き状況確認テーブル!BW52:BZ52,"△")&lt;&gt;0,"△","〇")))</f>
        <v>〇</v>
      </c>
      <c r="BX46" s="219"/>
      <c r="BY46" s="219"/>
      <c r="BZ46" s="219"/>
      <c r="CA46" s="219" t="str">
        <f ca="1">IF(COUNTIF(空き状況確認テーブル!CA52:CD52,"×")&lt;&gt;0,"×",IF(COUNTIF(空き状況確認テーブル!CA52:CD52,"△")&lt;&gt;0,"△",IF(COUNTIF(空き状況確認テーブル!CA52:CD52,"△")&lt;&gt;0,"△","〇")))</f>
        <v>△</v>
      </c>
      <c r="CB46" s="219"/>
      <c r="CC46" s="219"/>
      <c r="CD46" s="219"/>
      <c r="CE46" s="216" t="str">
        <f ca="1">IF(COUNTIF(空き状況確認テーブル!CE52:CG52,"×")&lt;&gt;0,"×",IF(COUNTIF(空き状況確認テーブル!CE52:CG52,"△")&lt;&gt;0,"△",IF(COUNTIF(空き状況確認テーブル!CE52:CG52,"△")&lt;&gt;0,"△","〇")))</f>
        <v>△</v>
      </c>
      <c r="CF46" s="217"/>
      <c r="CG46" s="220"/>
      <c r="CH46" s="187"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6" t="str">
        <f ca="1">IF(COUNTIF(空き状況確認テーブル!CN52:CP52,"×")&lt;&gt;0,"×",IF(COUNTIF(空き状況確認テーブル!CN52:CP52,"△")&lt;&gt;0,"△",IF(COUNTIF(空き状況確認テーブル!CN52:CP52,"△")&lt;&gt;0,"△","〇")))</f>
        <v>△</v>
      </c>
      <c r="CO46" s="217"/>
      <c r="CP46" s="218"/>
      <c r="CQ46" s="219" t="str">
        <f ca="1">IF(COUNTIF(空き状況確認テーブル!CQ52:CT52,"×")&lt;&gt;0,"×",IF(COUNTIF(空き状況確認テーブル!CQ52:CT52,"△")&lt;&gt;0,"△",IF(COUNTIF(空き状況確認テーブル!CQ52:CT52,"△")&lt;&gt;0,"△","〇")))</f>
        <v>〇</v>
      </c>
      <c r="CR46" s="219"/>
      <c r="CS46" s="219"/>
      <c r="CT46" s="219"/>
      <c r="CU46" s="219" t="str">
        <f ca="1">IF(COUNTIF(空き状況確認テーブル!CU52:CX52,"×")&lt;&gt;0,"×",IF(COUNTIF(空き状況確認テーブル!CU52:CX52,"△")&lt;&gt;0,"△",IF(COUNTIF(空き状況確認テーブル!CU52:CX52,"△")&lt;&gt;0,"△","〇")))</f>
        <v>〇</v>
      </c>
      <c r="CV46" s="219"/>
      <c r="CW46" s="219"/>
      <c r="CX46" s="219"/>
      <c r="CY46" s="219" t="str">
        <f ca="1">IF(COUNTIF(空き状況確認テーブル!CY52:DB52,"×")&lt;&gt;0,"×",IF(COUNTIF(空き状況確認テーブル!CY52:DB52,"△")&lt;&gt;0,"△",IF(COUNTIF(空き状況確認テーブル!CY52:DB52,"△")&lt;&gt;0,"△","〇")))</f>
        <v>△</v>
      </c>
      <c r="CZ46" s="219"/>
      <c r="DA46" s="219"/>
      <c r="DB46" s="219"/>
      <c r="DC46" s="216" t="str">
        <f ca="1">IF(COUNTIF(空き状況確認テーブル!DC52:DE52,"×")&lt;&gt;0,"×",IF(COUNTIF(空き状況確認テーブル!DC52:DE52,"△")&lt;&gt;0,"△",IF(COUNTIF(空き状況確認テーブル!DC52:DE52,"△")&lt;&gt;0,"△","〇")))</f>
        <v>△</v>
      </c>
      <c r="DD46" s="217"/>
      <c r="DE46" s="220"/>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6" t="str">
        <f ca="1">IF(COUNTIF(空き状況確認テーブル!DL52:DN52,"×")&lt;&gt;0,"×",IF(COUNTIF(空き状況確認テーブル!DL52:DN52,"△")&lt;&gt;0,"△",IF(COUNTIF(空き状況確認テーブル!DL52:DN52,"△")&lt;&gt;0,"△","〇")))</f>
        <v>△</v>
      </c>
      <c r="DM46" s="217"/>
      <c r="DN46" s="218"/>
      <c r="DO46" s="219" t="str">
        <f ca="1">IF(COUNTIF(空き状況確認テーブル!DO52:DR52,"×")&lt;&gt;0,"×",IF(COUNTIF(空き状況確認テーブル!DO52:DR52,"△")&lt;&gt;0,"△",IF(COUNTIF(空き状況確認テーブル!DO52:DR52,"△")&lt;&gt;0,"△","〇")))</f>
        <v>△</v>
      </c>
      <c r="DP46" s="219"/>
      <c r="DQ46" s="219"/>
      <c r="DR46" s="219"/>
      <c r="DS46" s="219" t="str">
        <f ca="1">IF(COUNTIF(空き状況確認テーブル!DS52:DV52,"×")&lt;&gt;0,"×",IF(COUNTIF(空き状況確認テーブル!DS52:DV52,"△")&lt;&gt;0,"△",IF(COUNTIF(空き状況確認テーブル!DS52:DV52,"△")&lt;&gt;0,"△","〇")))</f>
        <v>△</v>
      </c>
      <c r="DT46" s="219"/>
      <c r="DU46" s="219"/>
      <c r="DV46" s="219"/>
      <c r="DW46" s="219" t="str">
        <f ca="1">IF(COUNTIF(空き状況確認テーブル!DW52:DZ52,"×")&lt;&gt;0,"×",IF(COUNTIF(空き状況確認テーブル!DW52:DZ52,"△")&lt;&gt;0,"△",IF(COUNTIF(空き状況確認テーブル!DW52:DZ52,"△")&lt;&gt;0,"△","〇")))</f>
        <v>△</v>
      </c>
      <c r="DX46" s="219"/>
      <c r="DY46" s="219"/>
      <c r="DZ46" s="219"/>
      <c r="EA46" s="216" t="str">
        <f ca="1">IF(COUNTIF(空き状況確認テーブル!EA52:EC52,"×")&lt;&gt;0,"×",IF(COUNTIF(空き状況確認テーブル!EA52:EC52,"△")&lt;&gt;0,"△",IF(COUNTIF(空き状況確認テーブル!EA52:EC52,"△")&lt;&gt;0,"△","〇")))</f>
        <v>△</v>
      </c>
      <c r="EB46" s="217"/>
      <c r="EC46" s="220"/>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6" t="str">
        <f ca="1">IF(COUNTIF(空き状況確認テーブル!EJ52:EL52,"×")&lt;&gt;0,"×",IF(COUNTIF(空き状況確認テーブル!EJ52:EL52,"△")&lt;&gt;0,"△",IF(COUNTIF(空き状況確認テーブル!EJ52:EL52,"△")&lt;&gt;0,"△","〇")))</f>
        <v>×</v>
      </c>
      <c r="EK46" s="217"/>
      <c r="EL46" s="218"/>
      <c r="EM46" s="219" t="str">
        <f ca="1">IF(COUNTIF(空き状況確認テーブル!EM52:EP52,"×")&lt;&gt;0,"×",IF(COUNTIF(空き状況確認テーブル!EM52:EP52,"△")&lt;&gt;0,"△",IF(COUNTIF(空き状況確認テーブル!EM52:EP52,"△")&lt;&gt;0,"△","〇")))</f>
        <v>×</v>
      </c>
      <c r="EN46" s="219"/>
      <c r="EO46" s="219"/>
      <c r="EP46" s="219"/>
      <c r="EQ46" s="219" t="str">
        <f ca="1">IF(COUNTIF(空き状況確認テーブル!EQ52:ET52,"×")&lt;&gt;0,"×",IF(COUNTIF(空き状況確認テーブル!EQ52:ET52,"△")&lt;&gt;0,"△",IF(COUNTIF(空き状況確認テーブル!EQ52:ET52,"△")&lt;&gt;0,"△","〇")))</f>
        <v>×</v>
      </c>
      <c r="ER46" s="219"/>
      <c r="ES46" s="219"/>
      <c r="ET46" s="219"/>
      <c r="EU46" s="219" t="str">
        <f ca="1">IF(COUNTIF(空き状況確認テーブル!EU52:EX52,"×")&lt;&gt;0,"×",IF(COUNTIF(空き状況確認テーブル!EU52:EX52,"△")&lt;&gt;0,"△",IF(COUNTIF(空き状況確認テーブル!EU52:EX52,"△")&lt;&gt;0,"△","〇")))</f>
        <v>×</v>
      </c>
      <c r="EV46" s="219"/>
      <c r="EW46" s="219"/>
      <c r="EX46" s="219"/>
      <c r="EY46" s="216" t="str">
        <f ca="1">IF(COUNTIF(空き状況確認テーブル!EY52:FA52,"×")&lt;&gt;0,"×",IF(COUNTIF(空き状況確認テーブル!EY52:FA52,"△")&lt;&gt;0,"△",IF(COUNTIF(空き状況確認テーブル!EY52:FA52,"△")&lt;&gt;0,"△","〇")))</f>
        <v>×</v>
      </c>
      <c r="EZ46" s="217"/>
      <c r="FA46" s="220"/>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6" t="str">
        <f ca="1">IF(COUNTIF(空き状況確認テーブル!FH52:FJ52,"×")&lt;&gt;0,"×",IF(COUNTIF(空き状況確認テーブル!FH52:FJ52,"△")&lt;&gt;0,"△",IF(COUNTIF(空き状況確認テーブル!FH52:FJ52,"△")&lt;&gt;0,"△","〇")))</f>
        <v>×</v>
      </c>
      <c r="FI46" s="217"/>
      <c r="FJ46" s="218"/>
      <c r="FK46" s="219" t="str">
        <f ca="1">IF(COUNTIF(空き状況確認テーブル!FK52:FN52,"×")&lt;&gt;0,"×",IF(COUNTIF(空き状況確認テーブル!FK52:FN52,"△")&lt;&gt;0,"△",IF(COUNTIF(空き状況確認テーブル!FK52:FN52,"△")&lt;&gt;0,"△","〇")))</f>
        <v>×</v>
      </c>
      <c r="FL46" s="219"/>
      <c r="FM46" s="219"/>
      <c r="FN46" s="219"/>
      <c r="FO46" s="219" t="str">
        <f ca="1">IF(COUNTIF(空き状況確認テーブル!FO52:FR52,"×")&lt;&gt;0,"×",IF(COUNTIF(空き状況確認テーブル!FO52:FR52,"△")&lt;&gt;0,"△",IF(COUNTIF(空き状況確認テーブル!FO52:FR52,"△")&lt;&gt;0,"△","〇")))</f>
        <v>×</v>
      </c>
      <c r="FP46" s="219"/>
      <c r="FQ46" s="219"/>
      <c r="FR46" s="219"/>
      <c r="FS46" s="219" t="str">
        <f ca="1">IF(COUNTIF(空き状況確認テーブル!FS52:FV52,"×")&lt;&gt;0,"×",IF(COUNTIF(空き状況確認テーブル!FS52:FV52,"△")&lt;&gt;0,"△",IF(COUNTIF(空き状況確認テーブル!FS52:FV52,"△")&lt;&gt;0,"△","〇")))</f>
        <v>×</v>
      </c>
      <c r="FT46" s="219"/>
      <c r="FU46" s="219"/>
      <c r="FV46" s="219"/>
      <c r="FW46" s="216" t="str">
        <f ca="1">IF(COUNTIF(空き状況確認テーブル!FW52:FY52,"×")&lt;&gt;0,"×",IF(COUNTIF(空き状況確認テーブル!FW52:FY52,"△")&lt;&gt;0,"△",IF(COUNTIF(空き状況確認テーブル!FW52:FY52,"△")&lt;&gt;0,"△","〇")))</f>
        <v>×</v>
      </c>
      <c r="FX46" s="217"/>
      <c r="FY46" s="220"/>
    </row>
    <row r="47" spans="1:181">
      <c r="A47" s="47"/>
      <c r="B47" s="160" t="s">
        <v>357</v>
      </c>
      <c r="C47" s="199" t="s">
        <v>336</v>
      </c>
      <c r="D47" s="11" t="s">
        <v>192</v>
      </c>
      <c r="E47" s="10" t="str">
        <f>INDEX(施設情報!$D$1:$D$1000,MATCH(D47,施設情報!$C$1:$C$1000,0))</f>
        <v>1</v>
      </c>
      <c r="F47" s="11"/>
      <c r="G47" s="8" t="str">
        <f t="shared" si="22"/>
        <v>043-46391</v>
      </c>
      <c r="H47" s="10" t="str">
        <f t="shared" si="23"/>
        <v>043-46392</v>
      </c>
      <c r="I47" s="10" t="str">
        <f t="shared" si="24"/>
        <v>043-46393</v>
      </c>
      <c r="J47" s="10" t="str">
        <f t="shared" si="25"/>
        <v>043-46394</v>
      </c>
      <c r="K47" s="10" t="str">
        <f t="shared" si="26"/>
        <v>043-46395</v>
      </c>
      <c r="L47" s="10" t="str">
        <f t="shared" si="27"/>
        <v>043-46396</v>
      </c>
      <c r="M47" s="10" t="str">
        <f t="shared" si="28"/>
        <v>043-46397</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6" t="str">
        <f ca="1">IF(COUNTIF(空き状況確認テーブル!T53:V53,"×")&lt;&gt;0,"×",IF(COUNTIF(空き状況確認テーブル!T53:V53,"△")&lt;&gt;0,"△",IF(COUNTIF(空き状況確認テーブル!T53:V53,"△")&lt;&gt;0,"△","〇")))</f>
        <v>△</v>
      </c>
      <c r="U47" s="217"/>
      <c r="V47" s="218"/>
      <c r="W47" s="219" t="str">
        <f ca="1">IF(COUNTIF(空き状況確認テーブル!W53:Z53,"×")&lt;&gt;0,"×",IF(COUNTIF(空き状況確認テーブル!W53:Z53,"△")&lt;&gt;0,"△",IF(COUNTIF(空き状況確認テーブル!W53:Z53,"△")&lt;&gt;0,"△","〇")))</f>
        <v>〇</v>
      </c>
      <c r="X47" s="219"/>
      <c r="Y47" s="219"/>
      <c r="Z47" s="219"/>
      <c r="AA47" s="219" t="str">
        <f ca="1">IF(COUNTIF(空き状況確認テーブル!AA53:AD53,"×")&lt;&gt;0,"×",IF(COUNTIF(空き状況確認テーブル!AA53:AD53,"△")&lt;&gt;0,"△",IF(COUNTIF(空き状況確認テーブル!AA53:AD53,"△")&lt;&gt;0,"△","〇")))</f>
        <v>〇</v>
      </c>
      <c r="AB47" s="219"/>
      <c r="AC47" s="219"/>
      <c r="AD47" s="219"/>
      <c r="AE47" s="219" t="str">
        <f ca="1">IF(COUNTIF(空き状況確認テーブル!AE53:AH53,"×")&lt;&gt;0,"×",IF(COUNTIF(空き状況確認テーブル!AE53:AH53,"△")&lt;&gt;0,"△",IF(COUNTIF(空き状況確認テーブル!AE53:AH53,"△")&lt;&gt;0,"△","〇")))</f>
        <v>△</v>
      </c>
      <c r="AF47" s="219"/>
      <c r="AG47" s="219"/>
      <c r="AH47" s="219"/>
      <c r="AI47" s="216" t="str">
        <f ca="1">IF(COUNTIF(空き状況確認テーブル!AI53:AK53,"×")&lt;&gt;0,"×",IF(COUNTIF(空き状況確認テーブル!AI53:AK53,"△")&lt;&gt;0,"△",IF(COUNTIF(空き状況確認テーブル!AI53:AK53,"△")&lt;&gt;0,"△","〇")))</f>
        <v>△</v>
      </c>
      <c r="AJ47" s="217"/>
      <c r="AK47" s="220"/>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6" t="str">
        <f ca="1">IF(COUNTIF(空き状況確認テーブル!AR53:AT53,"×")&lt;&gt;0,"×",IF(COUNTIF(空き状況確認テーブル!AR53:AT53,"△")&lt;&gt;0,"△",IF(COUNTIF(空き状況確認テーブル!AR53:AT53,"△")&lt;&gt;0,"△","〇")))</f>
        <v>△</v>
      </c>
      <c r="AS47" s="217"/>
      <c r="AT47" s="218"/>
      <c r="AU47" s="219" t="str">
        <f ca="1">IF(COUNTIF(空き状況確認テーブル!AU53:AX53,"×")&lt;&gt;0,"×",IF(COUNTIF(空き状況確認テーブル!AU53:AX53,"△")&lt;&gt;0,"△",IF(COUNTIF(空き状況確認テーブル!AU53:AX53,"△")&lt;&gt;0,"△","〇")))</f>
        <v>〇</v>
      </c>
      <c r="AV47" s="219"/>
      <c r="AW47" s="219"/>
      <c r="AX47" s="219"/>
      <c r="AY47" s="219" t="str">
        <f ca="1">IF(COUNTIF(空き状況確認テーブル!AY53:BB53,"×")&lt;&gt;0,"×",IF(COUNTIF(空き状況確認テーブル!AY53:BB53,"△")&lt;&gt;0,"△",IF(COUNTIF(空き状況確認テーブル!AY53:BB53,"△")&lt;&gt;0,"△","〇")))</f>
        <v>〇</v>
      </c>
      <c r="AZ47" s="219"/>
      <c r="BA47" s="219"/>
      <c r="BB47" s="219"/>
      <c r="BC47" s="219" t="str">
        <f ca="1">IF(COUNTIF(空き状況確認テーブル!BC53:BF53,"×")&lt;&gt;0,"×",IF(COUNTIF(空き状況確認テーブル!BC53:BF53,"△")&lt;&gt;0,"△",IF(COUNTIF(空き状況確認テーブル!BC53:BF53,"△")&lt;&gt;0,"△","〇")))</f>
        <v>△</v>
      </c>
      <c r="BD47" s="219"/>
      <c r="BE47" s="219"/>
      <c r="BF47" s="219"/>
      <c r="BG47" s="216" t="str">
        <f ca="1">IF(COUNTIF(空き状況確認テーブル!BG53:BI53,"×")&lt;&gt;0,"×",IF(COUNTIF(空き状況確認テーブル!BG53:BI53,"△")&lt;&gt;0,"△",IF(COUNTIF(空き状況確認テーブル!BG53:BI53,"△")&lt;&gt;0,"△","〇")))</f>
        <v>△</v>
      </c>
      <c r="BH47" s="217"/>
      <c r="BI47" s="220"/>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6" t="str">
        <f ca="1">IF(COUNTIF(空き状況確認テーブル!BP53:BR53,"×")&lt;&gt;0,"×",IF(COUNTIF(空き状況確認テーブル!BP53:BR53,"△")&lt;&gt;0,"△",IF(COUNTIF(空き状況確認テーブル!BP53:BR53,"△")&lt;&gt;0,"△","〇")))</f>
        <v>△</v>
      </c>
      <c r="BQ47" s="217"/>
      <c r="BR47" s="218"/>
      <c r="BS47" s="219" t="str">
        <f ca="1">IF(COUNTIF(空き状況確認テーブル!BS53:BV53,"×")&lt;&gt;0,"×",IF(COUNTIF(空き状況確認テーブル!BS53:BV53,"△")&lt;&gt;0,"△",IF(COUNTIF(空き状況確認テーブル!BS53:BV53,"△")&lt;&gt;0,"△","〇")))</f>
        <v>〇</v>
      </c>
      <c r="BT47" s="219"/>
      <c r="BU47" s="219"/>
      <c r="BV47" s="219"/>
      <c r="BW47" s="219" t="str">
        <f ca="1">IF(COUNTIF(空き状況確認テーブル!BW53:BZ53,"×")&lt;&gt;0,"×",IF(COUNTIF(空き状況確認テーブル!BW53:BZ53,"△")&lt;&gt;0,"△",IF(COUNTIF(空き状況確認テーブル!BW53:BZ53,"△")&lt;&gt;0,"△","〇")))</f>
        <v>〇</v>
      </c>
      <c r="BX47" s="219"/>
      <c r="BY47" s="219"/>
      <c r="BZ47" s="219"/>
      <c r="CA47" s="219" t="str">
        <f ca="1">IF(COUNTIF(空き状況確認テーブル!CA53:CD53,"×")&lt;&gt;0,"×",IF(COUNTIF(空き状況確認テーブル!CA53:CD53,"△")&lt;&gt;0,"△",IF(COUNTIF(空き状況確認テーブル!CA53:CD53,"△")&lt;&gt;0,"△","〇")))</f>
        <v>△</v>
      </c>
      <c r="CB47" s="219"/>
      <c r="CC47" s="219"/>
      <c r="CD47" s="219"/>
      <c r="CE47" s="216" t="str">
        <f ca="1">IF(COUNTIF(空き状況確認テーブル!CE53:CG53,"×")&lt;&gt;0,"×",IF(COUNTIF(空き状況確認テーブル!CE53:CG53,"△")&lt;&gt;0,"△",IF(COUNTIF(空き状況確認テーブル!CE53:CG53,"△")&lt;&gt;0,"△","〇")))</f>
        <v>△</v>
      </c>
      <c r="CF47" s="217"/>
      <c r="CG47" s="220"/>
      <c r="CH47" s="187"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6" t="str">
        <f ca="1">IF(COUNTIF(空き状況確認テーブル!CN53:CP53,"×")&lt;&gt;0,"×",IF(COUNTIF(空き状況確認テーブル!CN53:CP53,"△")&lt;&gt;0,"△",IF(COUNTIF(空き状況確認テーブル!CN53:CP53,"△")&lt;&gt;0,"△","〇")))</f>
        <v>△</v>
      </c>
      <c r="CO47" s="217"/>
      <c r="CP47" s="218"/>
      <c r="CQ47" s="219" t="str">
        <f ca="1">IF(COUNTIF(空き状況確認テーブル!CQ53:CT53,"×")&lt;&gt;0,"×",IF(COUNTIF(空き状況確認テーブル!CQ53:CT53,"△")&lt;&gt;0,"△",IF(COUNTIF(空き状況確認テーブル!CQ53:CT53,"△")&lt;&gt;0,"△","〇")))</f>
        <v>〇</v>
      </c>
      <c r="CR47" s="219"/>
      <c r="CS47" s="219"/>
      <c r="CT47" s="219"/>
      <c r="CU47" s="219" t="str">
        <f ca="1">IF(COUNTIF(空き状況確認テーブル!CU53:CX53,"×")&lt;&gt;0,"×",IF(COUNTIF(空き状況確認テーブル!CU53:CX53,"△")&lt;&gt;0,"△",IF(COUNTIF(空き状況確認テーブル!CU53:CX53,"△")&lt;&gt;0,"△","〇")))</f>
        <v>〇</v>
      </c>
      <c r="CV47" s="219"/>
      <c r="CW47" s="219"/>
      <c r="CX47" s="219"/>
      <c r="CY47" s="219" t="str">
        <f ca="1">IF(COUNTIF(空き状況確認テーブル!CY53:DB53,"×")&lt;&gt;0,"×",IF(COUNTIF(空き状況確認テーブル!CY53:DB53,"△")&lt;&gt;0,"△",IF(COUNTIF(空き状況確認テーブル!CY53:DB53,"△")&lt;&gt;0,"△","〇")))</f>
        <v>△</v>
      </c>
      <c r="CZ47" s="219"/>
      <c r="DA47" s="219"/>
      <c r="DB47" s="219"/>
      <c r="DC47" s="216" t="str">
        <f ca="1">IF(COUNTIF(空き状況確認テーブル!DC53:DE53,"×")&lt;&gt;0,"×",IF(COUNTIF(空き状況確認テーブル!DC53:DE53,"△")&lt;&gt;0,"△",IF(COUNTIF(空き状況確認テーブル!DC53:DE53,"△")&lt;&gt;0,"△","〇")))</f>
        <v>△</v>
      </c>
      <c r="DD47" s="217"/>
      <c r="DE47" s="220"/>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6" t="str">
        <f ca="1">IF(COUNTIF(空き状況確認テーブル!DL53:DN53,"×")&lt;&gt;0,"×",IF(COUNTIF(空き状況確認テーブル!DL53:DN53,"△")&lt;&gt;0,"△",IF(COUNTIF(空き状況確認テーブル!DL53:DN53,"△")&lt;&gt;0,"△","〇")))</f>
        <v>△</v>
      </c>
      <c r="DM47" s="217"/>
      <c r="DN47" s="218"/>
      <c r="DO47" s="219" t="str">
        <f ca="1">IF(COUNTIF(空き状況確認テーブル!DO53:DR53,"×")&lt;&gt;0,"×",IF(COUNTIF(空き状況確認テーブル!DO53:DR53,"△")&lt;&gt;0,"△",IF(COUNTIF(空き状況確認テーブル!DO53:DR53,"△")&lt;&gt;0,"△","〇")))</f>
        <v>△</v>
      </c>
      <c r="DP47" s="219"/>
      <c r="DQ47" s="219"/>
      <c r="DR47" s="219"/>
      <c r="DS47" s="219" t="str">
        <f ca="1">IF(COUNTIF(空き状況確認テーブル!DS53:DV53,"×")&lt;&gt;0,"×",IF(COUNTIF(空き状況確認テーブル!DS53:DV53,"△")&lt;&gt;0,"△",IF(COUNTIF(空き状況確認テーブル!DS53:DV53,"△")&lt;&gt;0,"△","〇")))</f>
        <v>△</v>
      </c>
      <c r="DT47" s="219"/>
      <c r="DU47" s="219"/>
      <c r="DV47" s="219"/>
      <c r="DW47" s="219" t="str">
        <f ca="1">IF(COUNTIF(空き状況確認テーブル!DW53:DZ53,"×")&lt;&gt;0,"×",IF(COUNTIF(空き状況確認テーブル!DW53:DZ53,"△")&lt;&gt;0,"△",IF(COUNTIF(空き状況確認テーブル!DW53:DZ53,"△")&lt;&gt;0,"△","〇")))</f>
        <v>△</v>
      </c>
      <c r="DX47" s="219"/>
      <c r="DY47" s="219"/>
      <c r="DZ47" s="219"/>
      <c r="EA47" s="216" t="str">
        <f ca="1">IF(COUNTIF(空き状況確認テーブル!EA53:EC53,"×")&lt;&gt;0,"×",IF(COUNTIF(空き状況確認テーブル!EA53:EC53,"△")&lt;&gt;0,"△",IF(COUNTIF(空き状況確認テーブル!EA53:EC53,"△")&lt;&gt;0,"△","〇")))</f>
        <v>△</v>
      </c>
      <c r="EB47" s="217"/>
      <c r="EC47" s="220"/>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6" t="str">
        <f ca="1">IF(COUNTIF(空き状況確認テーブル!EJ53:EL53,"×")&lt;&gt;0,"×",IF(COUNTIF(空き状況確認テーブル!EJ53:EL53,"△")&lt;&gt;0,"△",IF(COUNTIF(空き状況確認テーブル!EJ53:EL53,"△")&lt;&gt;0,"△","〇")))</f>
        <v>×</v>
      </c>
      <c r="EK47" s="217"/>
      <c r="EL47" s="218"/>
      <c r="EM47" s="219" t="str">
        <f ca="1">IF(COUNTIF(空き状況確認テーブル!EM53:EP53,"×")&lt;&gt;0,"×",IF(COUNTIF(空き状況確認テーブル!EM53:EP53,"△")&lt;&gt;0,"△",IF(COUNTIF(空き状況確認テーブル!EM53:EP53,"△")&lt;&gt;0,"△","〇")))</f>
        <v>×</v>
      </c>
      <c r="EN47" s="219"/>
      <c r="EO47" s="219"/>
      <c r="EP47" s="219"/>
      <c r="EQ47" s="219" t="str">
        <f ca="1">IF(COUNTIF(空き状況確認テーブル!EQ53:ET53,"×")&lt;&gt;0,"×",IF(COUNTIF(空き状況確認テーブル!EQ53:ET53,"△")&lt;&gt;0,"△",IF(COUNTIF(空き状況確認テーブル!EQ53:ET53,"△")&lt;&gt;0,"△","〇")))</f>
        <v>×</v>
      </c>
      <c r="ER47" s="219"/>
      <c r="ES47" s="219"/>
      <c r="ET47" s="219"/>
      <c r="EU47" s="219" t="str">
        <f ca="1">IF(COUNTIF(空き状況確認テーブル!EU53:EX53,"×")&lt;&gt;0,"×",IF(COUNTIF(空き状況確認テーブル!EU53:EX53,"△")&lt;&gt;0,"△",IF(COUNTIF(空き状況確認テーブル!EU53:EX53,"△")&lt;&gt;0,"△","〇")))</f>
        <v>×</v>
      </c>
      <c r="EV47" s="219"/>
      <c r="EW47" s="219"/>
      <c r="EX47" s="219"/>
      <c r="EY47" s="216" t="str">
        <f ca="1">IF(COUNTIF(空き状況確認テーブル!EY53:FA53,"×")&lt;&gt;0,"×",IF(COUNTIF(空き状況確認テーブル!EY53:FA53,"△")&lt;&gt;0,"△",IF(COUNTIF(空き状況確認テーブル!EY53:FA53,"△")&lt;&gt;0,"△","〇")))</f>
        <v>×</v>
      </c>
      <c r="EZ47" s="217"/>
      <c r="FA47" s="220"/>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6" t="str">
        <f ca="1">IF(COUNTIF(空き状況確認テーブル!FH53:FJ53,"×")&lt;&gt;0,"×",IF(COUNTIF(空き状況確認テーブル!FH53:FJ53,"△")&lt;&gt;0,"△",IF(COUNTIF(空き状況確認テーブル!FH53:FJ53,"△")&lt;&gt;0,"△","〇")))</f>
        <v>×</v>
      </c>
      <c r="FI47" s="217"/>
      <c r="FJ47" s="218"/>
      <c r="FK47" s="219" t="str">
        <f ca="1">IF(COUNTIF(空き状況確認テーブル!FK53:FN53,"×")&lt;&gt;0,"×",IF(COUNTIF(空き状況確認テーブル!FK53:FN53,"△")&lt;&gt;0,"△",IF(COUNTIF(空き状況確認テーブル!FK53:FN53,"△")&lt;&gt;0,"△","〇")))</f>
        <v>×</v>
      </c>
      <c r="FL47" s="219"/>
      <c r="FM47" s="219"/>
      <c r="FN47" s="219"/>
      <c r="FO47" s="219" t="str">
        <f ca="1">IF(COUNTIF(空き状況確認テーブル!FO53:FR53,"×")&lt;&gt;0,"×",IF(COUNTIF(空き状況確認テーブル!FO53:FR53,"△")&lt;&gt;0,"△",IF(COUNTIF(空き状況確認テーブル!FO53:FR53,"△")&lt;&gt;0,"△","〇")))</f>
        <v>×</v>
      </c>
      <c r="FP47" s="219"/>
      <c r="FQ47" s="219"/>
      <c r="FR47" s="219"/>
      <c r="FS47" s="219" t="str">
        <f ca="1">IF(COUNTIF(空き状況確認テーブル!FS53:FV53,"×")&lt;&gt;0,"×",IF(COUNTIF(空き状況確認テーブル!FS53:FV53,"△")&lt;&gt;0,"△",IF(COUNTIF(空き状況確認テーブル!FS53:FV53,"△")&lt;&gt;0,"△","〇")))</f>
        <v>×</v>
      </c>
      <c r="FT47" s="219"/>
      <c r="FU47" s="219"/>
      <c r="FV47" s="219"/>
      <c r="FW47" s="216" t="str">
        <f ca="1">IF(COUNTIF(空き状況確認テーブル!FW53:FY53,"×")&lt;&gt;0,"×",IF(COUNTIF(空き状況確認テーブル!FW53:FY53,"△")&lt;&gt;0,"△",IF(COUNTIF(空き状況確認テーブル!FW53:FY53,"△")&lt;&gt;0,"△","〇")))</f>
        <v>×</v>
      </c>
      <c r="FX47" s="217"/>
      <c r="FY47" s="220"/>
    </row>
    <row r="48" spans="1:181">
      <c r="A48" s="47"/>
      <c r="B48" s="161" t="s">
        <v>357</v>
      </c>
      <c r="C48" s="199" t="s">
        <v>337</v>
      </c>
      <c r="D48" s="11" t="s">
        <v>193</v>
      </c>
      <c r="E48" s="10" t="str">
        <f>INDEX(施設情報!$D$1:$D$1000,MATCH(D48,施設情報!$C$1:$C$1000,0))</f>
        <v>1</v>
      </c>
      <c r="F48" s="11"/>
      <c r="G48" s="8" t="str">
        <f t="shared" si="22"/>
        <v>044-46391</v>
      </c>
      <c r="H48" s="10" t="str">
        <f t="shared" si="23"/>
        <v>044-46392</v>
      </c>
      <c r="I48" s="10" t="str">
        <f t="shared" si="24"/>
        <v>044-46393</v>
      </c>
      <c r="J48" s="10" t="str">
        <f t="shared" si="25"/>
        <v>044-46394</v>
      </c>
      <c r="K48" s="10" t="str">
        <f t="shared" si="26"/>
        <v>044-46395</v>
      </c>
      <c r="L48" s="10" t="str">
        <f t="shared" si="27"/>
        <v>044-46396</v>
      </c>
      <c r="M48" s="10" t="str">
        <f t="shared" si="28"/>
        <v>044-46397</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6" t="str">
        <f ca="1">IF(COUNTIF(空き状況確認テーブル!T54:V54,"×")&lt;&gt;0,"×",IF(COUNTIF(空き状況確認テーブル!T54:V54,"△")&lt;&gt;0,"△",IF(COUNTIF(空き状況確認テーブル!T54:V54,"△")&lt;&gt;0,"△","〇")))</f>
        <v>△</v>
      </c>
      <c r="U48" s="217"/>
      <c r="V48" s="218"/>
      <c r="W48" s="219" t="str">
        <f ca="1">IF(COUNTIF(空き状況確認テーブル!W54:Z54,"×")&lt;&gt;0,"×",IF(COUNTIF(空き状況確認テーブル!W54:Z54,"△")&lt;&gt;0,"△",IF(COUNTIF(空き状況確認テーブル!W54:Z54,"△")&lt;&gt;0,"△","〇")))</f>
        <v>〇</v>
      </c>
      <c r="X48" s="219"/>
      <c r="Y48" s="219"/>
      <c r="Z48" s="219"/>
      <c r="AA48" s="219" t="str">
        <f ca="1">IF(COUNTIF(空き状況確認テーブル!AA54:AD54,"×")&lt;&gt;0,"×",IF(COUNTIF(空き状況確認テーブル!AA54:AD54,"△")&lt;&gt;0,"△",IF(COUNTIF(空き状況確認テーブル!AA54:AD54,"△")&lt;&gt;0,"△","〇")))</f>
        <v>〇</v>
      </c>
      <c r="AB48" s="219"/>
      <c r="AC48" s="219"/>
      <c r="AD48" s="219"/>
      <c r="AE48" s="219" t="str">
        <f ca="1">IF(COUNTIF(空き状況確認テーブル!AE54:AH54,"×")&lt;&gt;0,"×",IF(COUNTIF(空き状況確認テーブル!AE54:AH54,"△")&lt;&gt;0,"△",IF(COUNTIF(空き状況確認テーブル!AE54:AH54,"△")&lt;&gt;0,"△","〇")))</f>
        <v>△</v>
      </c>
      <c r="AF48" s="219"/>
      <c r="AG48" s="219"/>
      <c r="AH48" s="219"/>
      <c r="AI48" s="216" t="str">
        <f ca="1">IF(COUNTIF(空き状況確認テーブル!AI54:AK54,"×")&lt;&gt;0,"×",IF(COUNTIF(空き状況確認テーブル!AI54:AK54,"△")&lt;&gt;0,"△",IF(COUNTIF(空き状況確認テーブル!AI54:AK54,"△")&lt;&gt;0,"△","〇")))</f>
        <v>△</v>
      </c>
      <c r="AJ48" s="217"/>
      <c r="AK48" s="220"/>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6" t="str">
        <f ca="1">IF(COUNTIF(空き状況確認テーブル!AR54:AT54,"×")&lt;&gt;0,"×",IF(COUNTIF(空き状況確認テーブル!AR54:AT54,"△")&lt;&gt;0,"△",IF(COUNTIF(空き状況確認テーブル!AR54:AT54,"△")&lt;&gt;0,"△","〇")))</f>
        <v>△</v>
      </c>
      <c r="AS48" s="217"/>
      <c r="AT48" s="218"/>
      <c r="AU48" s="219" t="str">
        <f ca="1">IF(COUNTIF(空き状況確認テーブル!AU54:AX54,"×")&lt;&gt;0,"×",IF(COUNTIF(空き状況確認テーブル!AU54:AX54,"△")&lt;&gt;0,"△",IF(COUNTIF(空き状況確認テーブル!AU54:AX54,"△")&lt;&gt;0,"△","〇")))</f>
        <v>〇</v>
      </c>
      <c r="AV48" s="219"/>
      <c r="AW48" s="219"/>
      <c r="AX48" s="219"/>
      <c r="AY48" s="219" t="str">
        <f ca="1">IF(COUNTIF(空き状況確認テーブル!AY54:BB54,"×")&lt;&gt;0,"×",IF(COUNTIF(空き状況確認テーブル!AY54:BB54,"△")&lt;&gt;0,"△",IF(COUNTIF(空き状況確認テーブル!AY54:BB54,"△")&lt;&gt;0,"△","〇")))</f>
        <v>〇</v>
      </c>
      <c r="AZ48" s="219"/>
      <c r="BA48" s="219"/>
      <c r="BB48" s="219"/>
      <c r="BC48" s="219" t="str">
        <f ca="1">IF(COUNTIF(空き状況確認テーブル!BC54:BF54,"×")&lt;&gt;0,"×",IF(COUNTIF(空き状況確認テーブル!BC54:BF54,"△")&lt;&gt;0,"△",IF(COUNTIF(空き状況確認テーブル!BC54:BF54,"△")&lt;&gt;0,"△","〇")))</f>
        <v>△</v>
      </c>
      <c r="BD48" s="219"/>
      <c r="BE48" s="219"/>
      <c r="BF48" s="219"/>
      <c r="BG48" s="216" t="str">
        <f ca="1">IF(COUNTIF(空き状況確認テーブル!BG54:BI54,"×")&lt;&gt;0,"×",IF(COUNTIF(空き状況確認テーブル!BG54:BI54,"△")&lt;&gt;0,"△",IF(COUNTIF(空き状況確認テーブル!BG54:BI54,"△")&lt;&gt;0,"△","〇")))</f>
        <v>△</v>
      </c>
      <c r="BH48" s="217"/>
      <c r="BI48" s="220"/>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6" t="str">
        <f ca="1">IF(COUNTIF(空き状況確認テーブル!BP54:BR54,"×")&lt;&gt;0,"×",IF(COUNTIF(空き状況確認テーブル!BP54:BR54,"△")&lt;&gt;0,"△",IF(COUNTIF(空き状況確認テーブル!BP54:BR54,"△")&lt;&gt;0,"△","〇")))</f>
        <v>△</v>
      </c>
      <c r="BQ48" s="217"/>
      <c r="BR48" s="218"/>
      <c r="BS48" s="219" t="str">
        <f ca="1">IF(COUNTIF(空き状況確認テーブル!BS54:BV54,"×")&lt;&gt;0,"×",IF(COUNTIF(空き状況確認テーブル!BS54:BV54,"△")&lt;&gt;0,"△",IF(COUNTIF(空き状況確認テーブル!BS54:BV54,"△")&lt;&gt;0,"△","〇")))</f>
        <v>〇</v>
      </c>
      <c r="BT48" s="219"/>
      <c r="BU48" s="219"/>
      <c r="BV48" s="219"/>
      <c r="BW48" s="219" t="str">
        <f ca="1">IF(COUNTIF(空き状況確認テーブル!BW54:BZ54,"×")&lt;&gt;0,"×",IF(COUNTIF(空き状況確認テーブル!BW54:BZ54,"△")&lt;&gt;0,"△",IF(COUNTIF(空き状況確認テーブル!BW54:BZ54,"△")&lt;&gt;0,"△","〇")))</f>
        <v>〇</v>
      </c>
      <c r="BX48" s="219"/>
      <c r="BY48" s="219"/>
      <c r="BZ48" s="219"/>
      <c r="CA48" s="219" t="str">
        <f ca="1">IF(COUNTIF(空き状況確認テーブル!CA54:CD54,"×")&lt;&gt;0,"×",IF(COUNTIF(空き状況確認テーブル!CA54:CD54,"△")&lt;&gt;0,"△",IF(COUNTIF(空き状況確認テーブル!CA54:CD54,"△")&lt;&gt;0,"△","〇")))</f>
        <v>△</v>
      </c>
      <c r="CB48" s="219"/>
      <c r="CC48" s="219"/>
      <c r="CD48" s="219"/>
      <c r="CE48" s="216" t="str">
        <f ca="1">IF(COUNTIF(空き状況確認テーブル!CE54:CG54,"×")&lt;&gt;0,"×",IF(COUNTIF(空き状況確認テーブル!CE54:CG54,"△")&lt;&gt;0,"△",IF(COUNTIF(空き状況確認テーブル!CE54:CG54,"△")&lt;&gt;0,"△","〇")))</f>
        <v>△</v>
      </c>
      <c r="CF48" s="217"/>
      <c r="CG48" s="220"/>
      <c r="CH48" s="187"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6" t="str">
        <f ca="1">IF(COUNTIF(空き状況確認テーブル!CN54:CP54,"×")&lt;&gt;0,"×",IF(COUNTIF(空き状況確認テーブル!CN54:CP54,"△")&lt;&gt;0,"△",IF(COUNTIF(空き状況確認テーブル!CN54:CP54,"△")&lt;&gt;0,"△","〇")))</f>
        <v>△</v>
      </c>
      <c r="CO48" s="217"/>
      <c r="CP48" s="218"/>
      <c r="CQ48" s="219" t="str">
        <f ca="1">IF(COUNTIF(空き状況確認テーブル!CQ54:CT54,"×")&lt;&gt;0,"×",IF(COUNTIF(空き状況確認テーブル!CQ54:CT54,"△")&lt;&gt;0,"△",IF(COUNTIF(空き状況確認テーブル!CQ54:CT54,"△")&lt;&gt;0,"△","〇")))</f>
        <v>〇</v>
      </c>
      <c r="CR48" s="219"/>
      <c r="CS48" s="219"/>
      <c r="CT48" s="219"/>
      <c r="CU48" s="219" t="str">
        <f ca="1">IF(COUNTIF(空き状況確認テーブル!CU54:CX54,"×")&lt;&gt;0,"×",IF(COUNTIF(空き状況確認テーブル!CU54:CX54,"△")&lt;&gt;0,"△",IF(COUNTIF(空き状況確認テーブル!CU54:CX54,"△")&lt;&gt;0,"△","〇")))</f>
        <v>〇</v>
      </c>
      <c r="CV48" s="219"/>
      <c r="CW48" s="219"/>
      <c r="CX48" s="219"/>
      <c r="CY48" s="219" t="str">
        <f ca="1">IF(COUNTIF(空き状況確認テーブル!CY54:DB54,"×")&lt;&gt;0,"×",IF(COUNTIF(空き状況確認テーブル!CY54:DB54,"△")&lt;&gt;0,"△",IF(COUNTIF(空き状況確認テーブル!CY54:DB54,"△")&lt;&gt;0,"△","〇")))</f>
        <v>△</v>
      </c>
      <c r="CZ48" s="219"/>
      <c r="DA48" s="219"/>
      <c r="DB48" s="219"/>
      <c r="DC48" s="216" t="str">
        <f ca="1">IF(COUNTIF(空き状況確認テーブル!DC54:DE54,"×")&lt;&gt;0,"×",IF(COUNTIF(空き状況確認テーブル!DC54:DE54,"△")&lt;&gt;0,"△",IF(COUNTIF(空き状況確認テーブル!DC54:DE54,"△")&lt;&gt;0,"△","〇")))</f>
        <v>△</v>
      </c>
      <c r="DD48" s="217"/>
      <c r="DE48" s="220"/>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6" t="str">
        <f ca="1">IF(COUNTIF(空き状況確認テーブル!DL54:DN54,"×")&lt;&gt;0,"×",IF(COUNTIF(空き状況確認テーブル!DL54:DN54,"△")&lt;&gt;0,"△",IF(COUNTIF(空き状況確認テーブル!DL54:DN54,"△")&lt;&gt;0,"△","〇")))</f>
        <v>△</v>
      </c>
      <c r="DM48" s="217"/>
      <c r="DN48" s="218"/>
      <c r="DO48" s="219" t="str">
        <f ca="1">IF(COUNTIF(空き状況確認テーブル!DO54:DR54,"×")&lt;&gt;0,"×",IF(COUNTIF(空き状況確認テーブル!DO54:DR54,"△")&lt;&gt;0,"△",IF(COUNTIF(空き状況確認テーブル!DO54:DR54,"△")&lt;&gt;0,"△","〇")))</f>
        <v>△</v>
      </c>
      <c r="DP48" s="219"/>
      <c r="DQ48" s="219"/>
      <c r="DR48" s="219"/>
      <c r="DS48" s="219" t="str">
        <f ca="1">IF(COUNTIF(空き状況確認テーブル!DS54:DV54,"×")&lt;&gt;0,"×",IF(COUNTIF(空き状況確認テーブル!DS54:DV54,"△")&lt;&gt;0,"△",IF(COUNTIF(空き状況確認テーブル!DS54:DV54,"△")&lt;&gt;0,"△","〇")))</f>
        <v>△</v>
      </c>
      <c r="DT48" s="219"/>
      <c r="DU48" s="219"/>
      <c r="DV48" s="219"/>
      <c r="DW48" s="219" t="str">
        <f ca="1">IF(COUNTIF(空き状況確認テーブル!DW54:DZ54,"×")&lt;&gt;0,"×",IF(COUNTIF(空き状況確認テーブル!DW54:DZ54,"△")&lt;&gt;0,"△",IF(COUNTIF(空き状況確認テーブル!DW54:DZ54,"△")&lt;&gt;0,"△","〇")))</f>
        <v>△</v>
      </c>
      <c r="DX48" s="219"/>
      <c r="DY48" s="219"/>
      <c r="DZ48" s="219"/>
      <c r="EA48" s="216" t="str">
        <f ca="1">IF(COUNTIF(空き状況確認テーブル!EA54:EC54,"×")&lt;&gt;0,"×",IF(COUNTIF(空き状況確認テーブル!EA54:EC54,"△")&lt;&gt;0,"△",IF(COUNTIF(空き状況確認テーブル!EA54:EC54,"△")&lt;&gt;0,"△","〇")))</f>
        <v>△</v>
      </c>
      <c r="EB48" s="217"/>
      <c r="EC48" s="220"/>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6" t="str">
        <f ca="1">IF(COUNTIF(空き状況確認テーブル!EJ54:EL54,"×")&lt;&gt;0,"×",IF(COUNTIF(空き状況確認テーブル!EJ54:EL54,"△")&lt;&gt;0,"△",IF(COUNTIF(空き状況確認テーブル!EJ54:EL54,"△")&lt;&gt;0,"△","〇")))</f>
        <v>×</v>
      </c>
      <c r="EK48" s="217"/>
      <c r="EL48" s="218"/>
      <c r="EM48" s="219" t="str">
        <f ca="1">IF(COUNTIF(空き状況確認テーブル!EM54:EP54,"×")&lt;&gt;0,"×",IF(COUNTIF(空き状況確認テーブル!EM54:EP54,"△")&lt;&gt;0,"△",IF(COUNTIF(空き状況確認テーブル!EM54:EP54,"△")&lt;&gt;0,"△","〇")))</f>
        <v>×</v>
      </c>
      <c r="EN48" s="219"/>
      <c r="EO48" s="219"/>
      <c r="EP48" s="219"/>
      <c r="EQ48" s="219" t="str">
        <f ca="1">IF(COUNTIF(空き状況確認テーブル!EQ54:ET54,"×")&lt;&gt;0,"×",IF(COUNTIF(空き状況確認テーブル!EQ54:ET54,"△")&lt;&gt;0,"△",IF(COUNTIF(空き状況確認テーブル!EQ54:ET54,"△")&lt;&gt;0,"△","〇")))</f>
        <v>×</v>
      </c>
      <c r="ER48" s="219"/>
      <c r="ES48" s="219"/>
      <c r="ET48" s="219"/>
      <c r="EU48" s="219" t="str">
        <f ca="1">IF(COUNTIF(空き状況確認テーブル!EU54:EX54,"×")&lt;&gt;0,"×",IF(COUNTIF(空き状況確認テーブル!EU54:EX54,"△")&lt;&gt;0,"△",IF(COUNTIF(空き状況確認テーブル!EU54:EX54,"△")&lt;&gt;0,"△","〇")))</f>
        <v>×</v>
      </c>
      <c r="EV48" s="219"/>
      <c r="EW48" s="219"/>
      <c r="EX48" s="219"/>
      <c r="EY48" s="216" t="str">
        <f ca="1">IF(COUNTIF(空き状況確認テーブル!EY54:FA54,"×")&lt;&gt;0,"×",IF(COUNTIF(空き状況確認テーブル!EY54:FA54,"△")&lt;&gt;0,"△",IF(COUNTIF(空き状況確認テーブル!EY54:FA54,"△")&lt;&gt;0,"△","〇")))</f>
        <v>×</v>
      </c>
      <c r="EZ48" s="217"/>
      <c r="FA48" s="220"/>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6" t="str">
        <f ca="1">IF(COUNTIF(空き状況確認テーブル!FH54:FJ54,"×")&lt;&gt;0,"×",IF(COUNTIF(空き状況確認テーブル!FH54:FJ54,"△")&lt;&gt;0,"△",IF(COUNTIF(空き状況確認テーブル!FH54:FJ54,"△")&lt;&gt;0,"△","〇")))</f>
        <v>×</v>
      </c>
      <c r="FI48" s="217"/>
      <c r="FJ48" s="218"/>
      <c r="FK48" s="219" t="str">
        <f ca="1">IF(COUNTIF(空き状況確認テーブル!FK54:FN54,"×")&lt;&gt;0,"×",IF(COUNTIF(空き状況確認テーブル!FK54:FN54,"△")&lt;&gt;0,"△",IF(COUNTIF(空き状況確認テーブル!FK54:FN54,"△")&lt;&gt;0,"△","〇")))</f>
        <v>×</v>
      </c>
      <c r="FL48" s="219"/>
      <c r="FM48" s="219"/>
      <c r="FN48" s="219"/>
      <c r="FO48" s="219" t="str">
        <f ca="1">IF(COUNTIF(空き状況確認テーブル!FO54:FR54,"×")&lt;&gt;0,"×",IF(COUNTIF(空き状況確認テーブル!FO54:FR54,"△")&lt;&gt;0,"△",IF(COUNTIF(空き状況確認テーブル!FO54:FR54,"△")&lt;&gt;0,"△","〇")))</f>
        <v>×</v>
      </c>
      <c r="FP48" s="219"/>
      <c r="FQ48" s="219"/>
      <c r="FR48" s="219"/>
      <c r="FS48" s="219" t="str">
        <f ca="1">IF(COUNTIF(空き状況確認テーブル!FS54:FV54,"×")&lt;&gt;0,"×",IF(COUNTIF(空き状況確認テーブル!FS54:FV54,"△")&lt;&gt;0,"△",IF(COUNTIF(空き状況確認テーブル!FS54:FV54,"△")&lt;&gt;0,"△","〇")))</f>
        <v>×</v>
      </c>
      <c r="FT48" s="219"/>
      <c r="FU48" s="219"/>
      <c r="FV48" s="219"/>
      <c r="FW48" s="216" t="str">
        <f ca="1">IF(COUNTIF(空き状況確認テーブル!FW54:FY54,"×")&lt;&gt;0,"×",IF(COUNTIF(空き状況確認テーブル!FW54:FY54,"△")&lt;&gt;0,"△",IF(COUNTIF(空き状況確認テーブル!FW54:FY54,"△")&lt;&gt;0,"△","〇")))</f>
        <v>×</v>
      </c>
      <c r="FX48" s="217"/>
      <c r="FY48" s="220"/>
    </row>
    <row r="49" spans="1:181">
      <c r="A49" s="47"/>
      <c r="B49" s="179" t="s">
        <v>379</v>
      </c>
      <c r="C49" s="199" t="s">
        <v>456</v>
      </c>
      <c r="D49" s="11" t="s">
        <v>194</v>
      </c>
      <c r="E49" s="10" t="str">
        <f>INDEX(施設情報!$D$1:$D$1000,MATCH(D49,施設情報!$C$1:$C$1000,0))</f>
        <v>1</v>
      </c>
      <c r="F49" s="11"/>
      <c r="G49" s="8" t="str">
        <f t="shared" si="22"/>
        <v>045-46391</v>
      </c>
      <c r="H49" s="10" t="str">
        <f t="shared" si="23"/>
        <v>045-46392</v>
      </c>
      <c r="I49" s="10" t="str">
        <f t="shared" si="24"/>
        <v>045-46393</v>
      </c>
      <c r="J49" s="10" t="str">
        <f t="shared" si="25"/>
        <v>045-46394</v>
      </c>
      <c r="K49" s="10" t="str">
        <f t="shared" si="26"/>
        <v>045-46395</v>
      </c>
      <c r="L49" s="10" t="str">
        <f t="shared" si="27"/>
        <v>045-46396</v>
      </c>
      <c r="M49" s="10" t="str">
        <f t="shared" si="28"/>
        <v>045-46397</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6" t="str">
        <f ca="1">IF(COUNTIF(空き状況確認テーブル!T55:V55,"×")&lt;&gt;0,"×",IF(COUNTIF(空き状況確認テーブル!T55:V55,"△")&lt;&gt;0,"△",IF(COUNTIF(空き状況確認テーブル!T55:V55,"△")&lt;&gt;0,"△","〇")))</f>
        <v>△</v>
      </c>
      <c r="U49" s="217"/>
      <c r="V49" s="218"/>
      <c r="W49" s="219" t="str">
        <f ca="1">IF(COUNTIF(空き状況確認テーブル!W55:Z55,"×")&lt;&gt;0,"×",IF(COUNTIF(空き状況確認テーブル!W55:Z55,"△")&lt;&gt;0,"△",IF(COUNTIF(空き状況確認テーブル!W55:Z55,"△")&lt;&gt;0,"△","〇")))</f>
        <v>〇</v>
      </c>
      <c r="X49" s="219"/>
      <c r="Y49" s="219"/>
      <c r="Z49" s="219"/>
      <c r="AA49" s="219" t="str">
        <f ca="1">IF(COUNTIF(空き状況確認テーブル!AA55:AD55,"×")&lt;&gt;0,"×",IF(COUNTIF(空き状況確認テーブル!AA55:AD55,"△")&lt;&gt;0,"△",IF(COUNTIF(空き状況確認テーブル!AA55:AD55,"△")&lt;&gt;0,"△","〇")))</f>
        <v>〇</v>
      </c>
      <c r="AB49" s="219"/>
      <c r="AC49" s="219"/>
      <c r="AD49" s="219"/>
      <c r="AE49" s="219" t="str">
        <f ca="1">IF(COUNTIF(空き状況確認テーブル!AE55:AH55,"×")&lt;&gt;0,"×",IF(COUNTIF(空き状況確認テーブル!AE55:AH55,"△")&lt;&gt;0,"△",IF(COUNTIF(空き状況確認テーブル!AE55:AH55,"△")&lt;&gt;0,"△","〇")))</f>
        <v>△</v>
      </c>
      <c r="AF49" s="219"/>
      <c r="AG49" s="219"/>
      <c r="AH49" s="219"/>
      <c r="AI49" s="216" t="str">
        <f ca="1">IF(COUNTIF(空き状況確認テーブル!AI55:AK55,"×")&lt;&gt;0,"×",IF(COUNTIF(空き状況確認テーブル!AI55:AK55,"△")&lt;&gt;0,"△",IF(COUNTIF(空き状況確認テーブル!AI55:AK55,"△")&lt;&gt;0,"△","〇")))</f>
        <v>△</v>
      </c>
      <c r="AJ49" s="217"/>
      <c r="AK49" s="220"/>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6" t="str">
        <f ca="1">IF(COUNTIF(空き状況確認テーブル!AR55:AT55,"×")&lt;&gt;0,"×",IF(COUNTIF(空き状況確認テーブル!AR55:AT55,"△")&lt;&gt;0,"△",IF(COUNTIF(空き状況確認テーブル!AR55:AT55,"△")&lt;&gt;0,"△","〇")))</f>
        <v>△</v>
      </c>
      <c r="AS49" s="217"/>
      <c r="AT49" s="218"/>
      <c r="AU49" s="219" t="str">
        <f ca="1">IF(COUNTIF(空き状況確認テーブル!AU55:AX55,"×")&lt;&gt;0,"×",IF(COUNTIF(空き状況確認テーブル!AU55:AX55,"△")&lt;&gt;0,"△",IF(COUNTIF(空き状況確認テーブル!AU55:AX55,"△")&lt;&gt;0,"△","〇")))</f>
        <v>〇</v>
      </c>
      <c r="AV49" s="219"/>
      <c r="AW49" s="219"/>
      <c r="AX49" s="219"/>
      <c r="AY49" s="219" t="str">
        <f ca="1">IF(COUNTIF(空き状況確認テーブル!AY55:BB55,"×")&lt;&gt;0,"×",IF(COUNTIF(空き状況確認テーブル!AY55:BB55,"△")&lt;&gt;0,"△",IF(COUNTIF(空き状況確認テーブル!AY55:BB55,"△")&lt;&gt;0,"△","〇")))</f>
        <v>〇</v>
      </c>
      <c r="AZ49" s="219"/>
      <c r="BA49" s="219"/>
      <c r="BB49" s="219"/>
      <c r="BC49" s="219" t="str">
        <f ca="1">IF(COUNTIF(空き状況確認テーブル!BC55:BF55,"×")&lt;&gt;0,"×",IF(COUNTIF(空き状況確認テーブル!BC55:BF55,"△")&lt;&gt;0,"△",IF(COUNTIF(空き状況確認テーブル!BC55:BF55,"△")&lt;&gt;0,"△","〇")))</f>
        <v>△</v>
      </c>
      <c r="BD49" s="219"/>
      <c r="BE49" s="219"/>
      <c r="BF49" s="219"/>
      <c r="BG49" s="216" t="str">
        <f ca="1">IF(COUNTIF(空き状況確認テーブル!BG55:BI55,"×")&lt;&gt;0,"×",IF(COUNTIF(空き状況確認テーブル!BG55:BI55,"△")&lt;&gt;0,"△",IF(COUNTIF(空き状況確認テーブル!BG55:BI55,"△")&lt;&gt;0,"△","〇")))</f>
        <v>△</v>
      </c>
      <c r="BH49" s="217"/>
      <c r="BI49" s="220"/>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6" t="str">
        <f ca="1">IF(COUNTIF(空き状況確認テーブル!BP55:BR55,"×")&lt;&gt;0,"×",IF(COUNTIF(空き状況確認テーブル!BP55:BR55,"△")&lt;&gt;0,"△",IF(COUNTIF(空き状況確認テーブル!BP55:BR55,"△")&lt;&gt;0,"△","〇")))</f>
        <v>△</v>
      </c>
      <c r="BQ49" s="217"/>
      <c r="BR49" s="218"/>
      <c r="BS49" s="219" t="str">
        <f ca="1">IF(COUNTIF(空き状況確認テーブル!BS55:BV55,"×")&lt;&gt;0,"×",IF(COUNTIF(空き状況確認テーブル!BS55:BV55,"△")&lt;&gt;0,"△",IF(COUNTIF(空き状況確認テーブル!BS55:BV55,"△")&lt;&gt;0,"△","〇")))</f>
        <v>〇</v>
      </c>
      <c r="BT49" s="219"/>
      <c r="BU49" s="219"/>
      <c r="BV49" s="219"/>
      <c r="BW49" s="219" t="str">
        <f ca="1">IF(COUNTIF(空き状況確認テーブル!BW55:BZ55,"×")&lt;&gt;0,"×",IF(COUNTIF(空き状況確認テーブル!BW55:BZ55,"△")&lt;&gt;0,"△",IF(COUNTIF(空き状況確認テーブル!BW55:BZ55,"△")&lt;&gt;0,"△","〇")))</f>
        <v>〇</v>
      </c>
      <c r="BX49" s="219"/>
      <c r="BY49" s="219"/>
      <c r="BZ49" s="219"/>
      <c r="CA49" s="219" t="str">
        <f ca="1">IF(COUNTIF(空き状況確認テーブル!CA55:CD55,"×")&lt;&gt;0,"×",IF(COUNTIF(空き状況確認テーブル!CA55:CD55,"△")&lt;&gt;0,"△",IF(COUNTIF(空き状況確認テーブル!CA55:CD55,"△")&lt;&gt;0,"△","〇")))</f>
        <v>△</v>
      </c>
      <c r="CB49" s="219"/>
      <c r="CC49" s="219"/>
      <c r="CD49" s="219"/>
      <c r="CE49" s="216" t="str">
        <f ca="1">IF(COUNTIF(空き状況確認テーブル!CE55:CG55,"×")&lt;&gt;0,"×",IF(COUNTIF(空き状況確認テーブル!CE55:CG55,"△")&lt;&gt;0,"△",IF(COUNTIF(空き状況確認テーブル!CE55:CG55,"△")&lt;&gt;0,"△","〇")))</f>
        <v>△</v>
      </c>
      <c r="CF49" s="217"/>
      <c r="CG49" s="220"/>
      <c r="CH49" s="187"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6" t="str">
        <f ca="1">IF(COUNTIF(空き状況確認テーブル!CN55:CP55,"×")&lt;&gt;0,"×",IF(COUNTIF(空き状況確認テーブル!CN55:CP55,"△")&lt;&gt;0,"△",IF(COUNTIF(空き状況確認テーブル!CN55:CP55,"△")&lt;&gt;0,"△","〇")))</f>
        <v>△</v>
      </c>
      <c r="CO49" s="217"/>
      <c r="CP49" s="218"/>
      <c r="CQ49" s="219" t="str">
        <f ca="1">IF(COUNTIF(空き状況確認テーブル!CQ55:CT55,"×")&lt;&gt;0,"×",IF(COUNTIF(空き状況確認テーブル!CQ55:CT55,"△")&lt;&gt;0,"△",IF(COUNTIF(空き状況確認テーブル!CQ55:CT55,"△")&lt;&gt;0,"△","〇")))</f>
        <v>〇</v>
      </c>
      <c r="CR49" s="219"/>
      <c r="CS49" s="219"/>
      <c r="CT49" s="219"/>
      <c r="CU49" s="219" t="str">
        <f ca="1">IF(COUNTIF(空き状況確認テーブル!CU55:CX55,"×")&lt;&gt;0,"×",IF(COUNTIF(空き状況確認テーブル!CU55:CX55,"△")&lt;&gt;0,"△",IF(COUNTIF(空き状況確認テーブル!CU55:CX55,"△")&lt;&gt;0,"△","〇")))</f>
        <v>〇</v>
      </c>
      <c r="CV49" s="219"/>
      <c r="CW49" s="219"/>
      <c r="CX49" s="219"/>
      <c r="CY49" s="219" t="str">
        <f ca="1">IF(COUNTIF(空き状況確認テーブル!CY55:DB55,"×")&lt;&gt;0,"×",IF(COUNTIF(空き状況確認テーブル!CY55:DB55,"△")&lt;&gt;0,"△",IF(COUNTIF(空き状況確認テーブル!CY55:DB55,"△")&lt;&gt;0,"△","〇")))</f>
        <v>△</v>
      </c>
      <c r="CZ49" s="219"/>
      <c r="DA49" s="219"/>
      <c r="DB49" s="219"/>
      <c r="DC49" s="216" t="str">
        <f ca="1">IF(COUNTIF(空き状況確認テーブル!DC55:DE55,"×")&lt;&gt;0,"×",IF(COUNTIF(空き状況確認テーブル!DC55:DE55,"△")&lt;&gt;0,"△",IF(COUNTIF(空き状況確認テーブル!DC55:DE55,"△")&lt;&gt;0,"△","〇")))</f>
        <v>△</v>
      </c>
      <c r="DD49" s="217"/>
      <c r="DE49" s="220"/>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6" t="str">
        <f ca="1">IF(COUNTIF(空き状況確認テーブル!DL55:DN55,"×")&lt;&gt;0,"×",IF(COUNTIF(空き状況確認テーブル!DL55:DN55,"△")&lt;&gt;0,"△",IF(COUNTIF(空き状況確認テーブル!DL55:DN55,"△")&lt;&gt;0,"△","〇")))</f>
        <v>△</v>
      </c>
      <c r="DM49" s="217"/>
      <c r="DN49" s="218"/>
      <c r="DO49" s="219" t="str">
        <f ca="1">IF(COUNTIF(空き状況確認テーブル!DO55:DR55,"×")&lt;&gt;0,"×",IF(COUNTIF(空き状況確認テーブル!DO55:DR55,"△")&lt;&gt;0,"△",IF(COUNTIF(空き状況確認テーブル!DO55:DR55,"△")&lt;&gt;0,"△","〇")))</f>
        <v>〇</v>
      </c>
      <c r="DP49" s="219"/>
      <c r="DQ49" s="219"/>
      <c r="DR49" s="219"/>
      <c r="DS49" s="219" t="str">
        <f ca="1">IF(COUNTIF(空き状況確認テーブル!DS55:DV55,"×")&lt;&gt;0,"×",IF(COUNTIF(空き状況確認テーブル!DS55:DV55,"△")&lt;&gt;0,"△",IF(COUNTIF(空き状況確認テーブル!DS55:DV55,"△")&lt;&gt;0,"△","〇")))</f>
        <v>〇</v>
      </c>
      <c r="DT49" s="219"/>
      <c r="DU49" s="219"/>
      <c r="DV49" s="219"/>
      <c r="DW49" s="219" t="str">
        <f ca="1">IF(COUNTIF(空き状況確認テーブル!DW55:DZ55,"×")&lt;&gt;0,"×",IF(COUNTIF(空き状況確認テーブル!DW55:DZ55,"△")&lt;&gt;0,"△",IF(COUNTIF(空き状況確認テーブル!DW55:DZ55,"△")&lt;&gt;0,"△","〇")))</f>
        <v>△</v>
      </c>
      <c r="DX49" s="219"/>
      <c r="DY49" s="219"/>
      <c r="DZ49" s="219"/>
      <c r="EA49" s="216" t="str">
        <f ca="1">IF(COUNTIF(空き状況確認テーブル!EA55:EC55,"×")&lt;&gt;0,"×",IF(COUNTIF(空き状況確認テーブル!EA55:EC55,"△")&lt;&gt;0,"△",IF(COUNTIF(空き状況確認テーブル!EA55:EC55,"△")&lt;&gt;0,"△","〇")))</f>
        <v>△</v>
      </c>
      <c r="EB49" s="217"/>
      <c r="EC49" s="220"/>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6" t="str">
        <f ca="1">IF(COUNTIF(空き状況確認テーブル!EJ55:EL55,"×")&lt;&gt;0,"×",IF(COUNTIF(空き状況確認テーブル!EJ55:EL55,"△")&lt;&gt;0,"△",IF(COUNTIF(空き状況確認テーブル!EJ55:EL55,"△")&lt;&gt;0,"△","〇")))</f>
        <v>×</v>
      </c>
      <c r="EK49" s="217"/>
      <c r="EL49" s="218"/>
      <c r="EM49" s="219" t="str">
        <f ca="1">IF(COUNTIF(空き状況確認テーブル!EM55:EP55,"×")&lt;&gt;0,"×",IF(COUNTIF(空き状況確認テーブル!EM55:EP55,"△")&lt;&gt;0,"△",IF(COUNTIF(空き状況確認テーブル!EM55:EP55,"△")&lt;&gt;0,"△","〇")))</f>
        <v>×</v>
      </c>
      <c r="EN49" s="219"/>
      <c r="EO49" s="219"/>
      <c r="EP49" s="219"/>
      <c r="EQ49" s="219" t="str">
        <f ca="1">IF(COUNTIF(空き状況確認テーブル!EQ55:ET55,"×")&lt;&gt;0,"×",IF(COUNTIF(空き状況確認テーブル!EQ55:ET55,"△")&lt;&gt;0,"△",IF(COUNTIF(空き状況確認テーブル!EQ55:ET55,"△")&lt;&gt;0,"△","〇")))</f>
        <v>×</v>
      </c>
      <c r="ER49" s="219"/>
      <c r="ES49" s="219"/>
      <c r="ET49" s="219"/>
      <c r="EU49" s="219" t="str">
        <f ca="1">IF(COUNTIF(空き状況確認テーブル!EU55:EX55,"×")&lt;&gt;0,"×",IF(COUNTIF(空き状況確認テーブル!EU55:EX55,"△")&lt;&gt;0,"△",IF(COUNTIF(空き状況確認テーブル!EU55:EX55,"△")&lt;&gt;0,"△","〇")))</f>
        <v>×</v>
      </c>
      <c r="EV49" s="219"/>
      <c r="EW49" s="219"/>
      <c r="EX49" s="219"/>
      <c r="EY49" s="216" t="str">
        <f ca="1">IF(COUNTIF(空き状況確認テーブル!EY55:FA55,"×")&lt;&gt;0,"×",IF(COUNTIF(空き状況確認テーブル!EY55:FA55,"△")&lt;&gt;0,"△",IF(COUNTIF(空き状況確認テーブル!EY55:FA55,"△")&lt;&gt;0,"△","〇")))</f>
        <v>×</v>
      </c>
      <c r="EZ49" s="217"/>
      <c r="FA49" s="220"/>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6" t="str">
        <f ca="1">IF(COUNTIF(空き状況確認テーブル!FH55:FJ55,"×")&lt;&gt;0,"×",IF(COUNTIF(空き状況確認テーブル!FH55:FJ55,"△")&lt;&gt;0,"△",IF(COUNTIF(空き状況確認テーブル!FH55:FJ55,"△")&lt;&gt;0,"△","〇")))</f>
        <v>×</v>
      </c>
      <c r="FI49" s="217"/>
      <c r="FJ49" s="218"/>
      <c r="FK49" s="219" t="str">
        <f ca="1">IF(COUNTIF(空き状況確認テーブル!FK55:FN55,"×")&lt;&gt;0,"×",IF(COUNTIF(空き状況確認テーブル!FK55:FN55,"△")&lt;&gt;0,"△",IF(COUNTIF(空き状況確認テーブル!FK55:FN55,"△")&lt;&gt;0,"△","〇")))</f>
        <v>×</v>
      </c>
      <c r="FL49" s="219"/>
      <c r="FM49" s="219"/>
      <c r="FN49" s="219"/>
      <c r="FO49" s="219" t="str">
        <f ca="1">IF(COUNTIF(空き状況確認テーブル!FO55:FR55,"×")&lt;&gt;0,"×",IF(COUNTIF(空き状況確認テーブル!FO55:FR55,"△")&lt;&gt;0,"△",IF(COUNTIF(空き状況確認テーブル!FO55:FR55,"△")&lt;&gt;0,"△","〇")))</f>
        <v>×</v>
      </c>
      <c r="FP49" s="219"/>
      <c r="FQ49" s="219"/>
      <c r="FR49" s="219"/>
      <c r="FS49" s="219" t="str">
        <f ca="1">IF(COUNTIF(空き状況確認テーブル!FS55:FV55,"×")&lt;&gt;0,"×",IF(COUNTIF(空き状況確認テーブル!FS55:FV55,"△")&lt;&gt;0,"△",IF(COUNTIF(空き状況確認テーブル!FS55:FV55,"△")&lt;&gt;0,"△","〇")))</f>
        <v>×</v>
      </c>
      <c r="FT49" s="219"/>
      <c r="FU49" s="219"/>
      <c r="FV49" s="219"/>
      <c r="FW49" s="216" t="str">
        <f ca="1">IF(COUNTIF(空き状況確認テーブル!FW55:FY55,"×")&lt;&gt;0,"×",IF(COUNTIF(空き状況確認テーブル!FW55:FY55,"△")&lt;&gt;0,"△",IF(COUNTIF(空き状況確認テーブル!FW55:FY55,"△")&lt;&gt;0,"△","〇")))</f>
        <v>×</v>
      </c>
      <c r="FX49" s="217"/>
      <c r="FY49" s="220"/>
    </row>
    <row r="50" spans="1:181">
      <c r="A50" s="47"/>
      <c r="B50" s="172" t="s">
        <v>358</v>
      </c>
      <c r="C50" s="199" t="s">
        <v>457</v>
      </c>
      <c r="D50" s="11" t="s">
        <v>195</v>
      </c>
      <c r="E50" s="10" t="str">
        <f>INDEX(施設情報!$D$1:$D$1000,MATCH(D50,施設情報!$C$1:$C$1000,0))</f>
        <v>1</v>
      </c>
      <c r="F50" s="11"/>
      <c r="G50" s="8" t="str">
        <f t="shared" si="22"/>
        <v>046-46391</v>
      </c>
      <c r="H50" s="10" t="str">
        <f t="shared" si="23"/>
        <v>046-46392</v>
      </c>
      <c r="I50" s="10" t="str">
        <f t="shared" si="24"/>
        <v>046-46393</v>
      </c>
      <c r="J50" s="10" t="str">
        <f t="shared" si="25"/>
        <v>046-46394</v>
      </c>
      <c r="K50" s="10" t="str">
        <f t="shared" si="26"/>
        <v>046-46395</v>
      </c>
      <c r="L50" s="10" t="str">
        <f t="shared" si="27"/>
        <v>046-46396</v>
      </c>
      <c r="M50" s="10" t="str">
        <f t="shared" si="28"/>
        <v>046-46397</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6" t="str">
        <f ca="1">IF(COUNTIF(空き状況確認テーブル!T56:V56,"×")&lt;&gt;0,"×",IF(COUNTIF(空き状況確認テーブル!T56:V56,"△")&lt;&gt;0,"△",IF(COUNTIF(空き状況確認テーブル!T56:V56,"△")&lt;&gt;0,"△","〇")))</f>
        <v>△</v>
      </c>
      <c r="U50" s="217"/>
      <c r="V50" s="218"/>
      <c r="W50" s="219" t="str">
        <f ca="1">IF(COUNTIF(空き状況確認テーブル!W56:Z56,"×")&lt;&gt;0,"×",IF(COUNTIF(空き状況確認テーブル!W56:Z56,"△")&lt;&gt;0,"△",IF(COUNTIF(空き状況確認テーブル!W56:Z56,"△")&lt;&gt;0,"△","〇")))</f>
        <v>〇</v>
      </c>
      <c r="X50" s="219"/>
      <c r="Y50" s="219"/>
      <c r="Z50" s="219"/>
      <c r="AA50" s="219" t="str">
        <f ca="1">IF(COUNTIF(空き状況確認テーブル!AA56:AD56,"×")&lt;&gt;0,"×",IF(COUNTIF(空き状況確認テーブル!AA56:AD56,"△")&lt;&gt;0,"△",IF(COUNTIF(空き状況確認テーブル!AA56:AD56,"△")&lt;&gt;0,"△","〇")))</f>
        <v>〇</v>
      </c>
      <c r="AB50" s="219"/>
      <c r="AC50" s="219"/>
      <c r="AD50" s="219"/>
      <c r="AE50" s="219" t="str">
        <f ca="1">IF(COUNTIF(空き状況確認テーブル!AE56:AH56,"×")&lt;&gt;0,"×",IF(COUNTIF(空き状況確認テーブル!AE56:AH56,"△")&lt;&gt;0,"△",IF(COUNTIF(空き状況確認テーブル!AE56:AH56,"△")&lt;&gt;0,"△","〇")))</f>
        <v>△</v>
      </c>
      <c r="AF50" s="219"/>
      <c r="AG50" s="219"/>
      <c r="AH50" s="219"/>
      <c r="AI50" s="216" t="str">
        <f ca="1">IF(COUNTIF(空き状況確認テーブル!AI56:AK56,"×")&lt;&gt;0,"×",IF(COUNTIF(空き状況確認テーブル!AI56:AK56,"△")&lt;&gt;0,"△",IF(COUNTIF(空き状況確認テーブル!AI56:AK56,"△")&lt;&gt;0,"△","〇")))</f>
        <v>△</v>
      </c>
      <c r="AJ50" s="217"/>
      <c r="AK50" s="220"/>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6" t="str">
        <f ca="1">IF(COUNTIF(空き状況確認テーブル!AR56:AT56,"×")&lt;&gt;0,"×",IF(COUNTIF(空き状況確認テーブル!AR56:AT56,"△")&lt;&gt;0,"△",IF(COUNTIF(空き状況確認テーブル!AR56:AT56,"△")&lt;&gt;0,"△","〇")))</f>
        <v>△</v>
      </c>
      <c r="AS50" s="217"/>
      <c r="AT50" s="218"/>
      <c r="AU50" s="219" t="str">
        <f ca="1">IF(COUNTIF(空き状況確認テーブル!AU56:AX56,"×")&lt;&gt;0,"×",IF(COUNTIF(空き状況確認テーブル!AU56:AX56,"△")&lt;&gt;0,"△",IF(COUNTIF(空き状況確認テーブル!AU56:AX56,"△")&lt;&gt;0,"△","〇")))</f>
        <v>〇</v>
      </c>
      <c r="AV50" s="219"/>
      <c r="AW50" s="219"/>
      <c r="AX50" s="219"/>
      <c r="AY50" s="219" t="str">
        <f ca="1">IF(COUNTIF(空き状況確認テーブル!AY56:BB56,"×")&lt;&gt;0,"×",IF(COUNTIF(空き状況確認テーブル!AY56:BB56,"△")&lt;&gt;0,"△",IF(COUNTIF(空き状況確認テーブル!AY56:BB56,"△")&lt;&gt;0,"△","〇")))</f>
        <v>〇</v>
      </c>
      <c r="AZ50" s="219"/>
      <c r="BA50" s="219"/>
      <c r="BB50" s="219"/>
      <c r="BC50" s="219" t="str">
        <f ca="1">IF(COUNTIF(空き状況確認テーブル!BC56:BF56,"×")&lt;&gt;0,"×",IF(COUNTIF(空き状況確認テーブル!BC56:BF56,"△")&lt;&gt;0,"△",IF(COUNTIF(空き状況確認テーブル!BC56:BF56,"△")&lt;&gt;0,"△","〇")))</f>
        <v>△</v>
      </c>
      <c r="BD50" s="219"/>
      <c r="BE50" s="219"/>
      <c r="BF50" s="219"/>
      <c r="BG50" s="216" t="str">
        <f ca="1">IF(COUNTIF(空き状況確認テーブル!BG56:BI56,"×")&lt;&gt;0,"×",IF(COUNTIF(空き状況確認テーブル!BG56:BI56,"△")&lt;&gt;0,"△",IF(COUNTIF(空き状況確認テーブル!BG56:BI56,"△")&lt;&gt;0,"△","〇")))</f>
        <v>△</v>
      </c>
      <c r="BH50" s="217"/>
      <c r="BI50" s="220"/>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6" t="str">
        <f ca="1">IF(COUNTIF(空き状況確認テーブル!BP56:BR56,"×")&lt;&gt;0,"×",IF(COUNTIF(空き状況確認テーブル!BP56:BR56,"△")&lt;&gt;0,"△",IF(COUNTIF(空き状況確認テーブル!BP56:BR56,"△")&lt;&gt;0,"△","〇")))</f>
        <v>△</v>
      </c>
      <c r="BQ50" s="217"/>
      <c r="BR50" s="218"/>
      <c r="BS50" s="219" t="str">
        <f ca="1">IF(COUNTIF(空き状況確認テーブル!BS56:BV56,"×")&lt;&gt;0,"×",IF(COUNTIF(空き状況確認テーブル!BS56:BV56,"△")&lt;&gt;0,"△",IF(COUNTIF(空き状況確認テーブル!BS56:BV56,"△")&lt;&gt;0,"△","〇")))</f>
        <v>〇</v>
      </c>
      <c r="BT50" s="219"/>
      <c r="BU50" s="219"/>
      <c r="BV50" s="219"/>
      <c r="BW50" s="219" t="str">
        <f ca="1">IF(COUNTIF(空き状況確認テーブル!BW56:BZ56,"×")&lt;&gt;0,"×",IF(COUNTIF(空き状況確認テーブル!BW56:BZ56,"△")&lt;&gt;0,"△",IF(COUNTIF(空き状況確認テーブル!BW56:BZ56,"△")&lt;&gt;0,"△","〇")))</f>
        <v>〇</v>
      </c>
      <c r="BX50" s="219"/>
      <c r="BY50" s="219"/>
      <c r="BZ50" s="219"/>
      <c r="CA50" s="219" t="str">
        <f ca="1">IF(COUNTIF(空き状況確認テーブル!CA56:CD56,"×")&lt;&gt;0,"×",IF(COUNTIF(空き状況確認テーブル!CA56:CD56,"△")&lt;&gt;0,"△",IF(COUNTIF(空き状況確認テーブル!CA56:CD56,"△")&lt;&gt;0,"△","〇")))</f>
        <v>△</v>
      </c>
      <c r="CB50" s="219"/>
      <c r="CC50" s="219"/>
      <c r="CD50" s="219"/>
      <c r="CE50" s="216" t="str">
        <f ca="1">IF(COUNTIF(空き状況確認テーブル!CE56:CG56,"×")&lt;&gt;0,"×",IF(COUNTIF(空き状況確認テーブル!CE56:CG56,"△")&lt;&gt;0,"△",IF(COUNTIF(空き状況確認テーブル!CE56:CG56,"△")&lt;&gt;0,"△","〇")))</f>
        <v>△</v>
      </c>
      <c r="CF50" s="217"/>
      <c r="CG50" s="220"/>
      <c r="CH50" s="187"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6" t="str">
        <f ca="1">IF(COUNTIF(空き状況確認テーブル!CN56:CP56,"×")&lt;&gt;0,"×",IF(COUNTIF(空き状況確認テーブル!CN56:CP56,"△")&lt;&gt;0,"△",IF(COUNTIF(空き状況確認テーブル!CN56:CP56,"△")&lt;&gt;0,"△","〇")))</f>
        <v>△</v>
      </c>
      <c r="CO50" s="217"/>
      <c r="CP50" s="218"/>
      <c r="CQ50" s="219" t="str">
        <f ca="1">IF(COUNTIF(空き状況確認テーブル!CQ56:CT56,"×")&lt;&gt;0,"×",IF(COUNTIF(空き状況確認テーブル!CQ56:CT56,"△")&lt;&gt;0,"△",IF(COUNTIF(空き状況確認テーブル!CQ56:CT56,"△")&lt;&gt;0,"△","〇")))</f>
        <v>〇</v>
      </c>
      <c r="CR50" s="219"/>
      <c r="CS50" s="219"/>
      <c r="CT50" s="219"/>
      <c r="CU50" s="219" t="str">
        <f ca="1">IF(COUNTIF(空き状況確認テーブル!CU56:CX56,"×")&lt;&gt;0,"×",IF(COUNTIF(空き状況確認テーブル!CU56:CX56,"△")&lt;&gt;0,"△",IF(COUNTIF(空き状況確認テーブル!CU56:CX56,"△")&lt;&gt;0,"△","〇")))</f>
        <v>〇</v>
      </c>
      <c r="CV50" s="219"/>
      <c r="CW50" s="219"/>
      <c r="CX50" s="219"/>
      <c r="CY50" s="219" t="str">
        <f ca="1">IF(COUNTIF(空き状況確認テーブル!CY56:DB56,"×")&lt;&gt;0,"×",IF(COUNTIF(空き状況確認テーブル!CY56:DB56,"△")&lt;&gt;0,"△",IF(COUNTIF(空き状況確認テーブル!CY56:DB56,"△")&lt;&gt;0,"△","〇")))</f>
        <v>△</v>
      </c>
      <c r="CZ50" s="219"/>
      <c r="DA50" s="219"/>
      <c r="DB50" s="219"/>
      <c r="DC50" s="216" t="str">
        <f ca="1">IF(COUNTIF(空き状況確認テーブル!DC56:DE56,"×")&lt;&gt;0,"×",IF(COUNTIF(空き状況確認テーブル!DC56:DE56,"△")&lt;&gt;0,"△",IF(COUNTIF(空き状況確認テーブル!DC56:DE56,"△")&lt;&gt;0,"△","〇")))</f>
        <v>△</v>
      </c>
      <c r="DD50" s="217"/>
      <c r="DE50" s="220"/>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6" t="str">
        <f ca="1">IF(COUNTIF(空き状況確認テーブル!DL56:DN56,"×")&lt;&gt;0,"×",IF(COUNTIF(空き状況確認テーブル!DL56:DN56,"△")&lt;&gt;0,"△",IF(COUNTIF(空き状況確認テーブル!DL56:DN56,"△")&lt;&gt;0,"△","〇")))</f>
        <v>△</v>
      </c>
      <c r="DM50" s="217"/>
      <c r="DN50" s="218"/>
      <c r="DO50" s="219" t="str">
        <f ca="1">IF(COUNTIF(空き状況確認テーブル!DO56:DR56,"×")&lt;&gt;0,"×",IF(COUNTIF(空き状況確認テーブル!DO56:DR56,"△")&lt;&gt;0,"△",IF(COUNTIF(空き状況確認テーブル!DO56:DR56,"△")&lt;&gt;0,"△","〇")))</f>
        <v>〇</v>
      </c>
      <c r="DP50" s="219"/>
      <c r="DQ50" s="219"/>
      <c r="DR50" s="219"/>
      <c r="DS50" s="219" t="str">
        <f ca="1">IF(COUNTIF(空き状況確認テーブル!DS56:DV56,"×")&lt;&gt;0,"×",IF(COUNTIF(空き状況確認テーブル!DS56:DV56,"△")&lt;&gt;0,"△",IF(COUNTIF(空き状況確認テーブル!DS56:DV56,"△")&lt;&gt;0,"△","〇")))</f>
        <v>〇</v>
      </c>
      <c r="DT50" s="219"/>
      <c r="DU50" s="219"/>
      <c r="DV50" s="219"/>
      <c r="DW50" s="219" t="str">
        <f ca="1">IF(COUNTIF(空き状況確認テーブル!DW56:DZ56,"×")&lt;&gt;0,"×",IF(COUNTIF(空き状況確認テーブル!DW56:DZ56,"△")&lt;&gt;0,"△",IF(COUNTIF(空き状況確認テーブル!DW56:DZ56,"△")&lt;&gt;0,"△","〇")))</f>
        <v>△</v>
      </c>
      <c r="DX50" s="219"/>
      <c r="DY50" s="219"/>
      <c r="DZ50" s="219"/>
      <c r="EA50" s="216" t="str">
        <f ca="1">IF(COUNTIF(空き状況確認テーブル!EA56:EC56,"×")&lt;&gt;0,"×",IF(COUNTIF(空き状況確認テーブル!EA56:EC56,"△")&lt;&gt;0,"△",IF(COUNTIF(空き状況確認テーブル!EA56:EC56,"△")&lt;&gt;0,"△","〇")))</f>
        <v>△</v>
      </c>
      <c r="EB50" s="217"/>
      <c r="EC50" s="220"/>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6" t="str">
        <f ca="1">IF(COUNTIF(空き状況確認テーブル!EJ56:EL56,"×")&lt;&gt;0,"×",IF(COUNTIF(空き状況確認テーブル!EJ56:EL56,"△")&lt;&gt;0,"△",IF(COUNTIF(空き状況確認テーブル!EJ56:EL56,"△")&lt;&gt;0,"△","〇")))</f>
        <v>×</v>
      </c>
      <c r="EK50" s="217"/>
      <c r="EL50" s="218"/>
      <c r="EM50" s="219" t="str">
        <f ca="1">IF(COUNTIF(空き状況確認テーブル!EM56:EP56,"×")&lt;&gt;0,"×",IF(COUNTIF(空き状況確認テーブル!EM56:EP56,"△")&lt;&gt;0,"△",IF(COUNTIF(空き状況確認テーブル!EM56:EP56,"△")&lt;&gt;0,"△","〇")))</f>
        <v>×</v>
      </c>
      <c r="EN50" s="219"/>
      <c r="EO50" s="219"/>
      <c r="EP50" s="219"/>
      <c r="EQ50" s="219" t="str">
        <f ca="1">IF(COUNTIF(空き状況確認テーブル!EQ56:ET56,"×")&lt;&gt;0,"×",IF(COUNTIF(空き状況確認テーブル!EQ56:ET56,"△")&lt;&gt;0,"△",IF(COUNTIF(空き状況確認テーブル!EQ56:ET56,"△")&lt;&gt;0,"△","〇")))</f>
        <v>×</v>
      </c>
      <c r="ER50" s="219"/>
      <c r="ES50" s="219"/>
      <c r="ET50" s="219"/>
      <c r="EU50" s="219" t="str">
        <f ca="1">IF(COUNTIF(空き状況確認テーブル!EU56:EX56,"×")&lt;&gt;0,"×",IF(COUNTIF(空き状況確認テーブル!EU56:EX56,"△")&lt;&gt;0,"△",IF(COUNTIF(空き状況確認テーブル!EU56:EX56,"△")&lt;&gt;0,"△","〇")))</f>
        <v>×</v>
      </c>
      <c r="EV50" s="219"/>
      <c r="EW50" s="219"/>
      <c r="EX50" s="219"/>
      <c r="EY50" s="216" t="str">
        <f ca="1">IF(COUNTIF(空き状況確認テーブル!EY56:FA56,"×")&lt;&gt;0,"×",IF(COUNTIF(空き状況確認テーブル!EY56:FA56,"△")&lt;&gt;0,"△",IF(COUNTIF(空き状況確認テーブル!EY56:FA56,"△")&lt;&gt;0,"△","〇")))</f>
        <v>×</v>
      </c>
      <c r="EZ50" s="217"/>
      <c r="FA50" s="220"/>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6" t="str">
        <f ca="1">IF(COUNTIF(空き状況確認テーブル!FH56:FJ56,"×")&lt;&gt;0,"×",IF(COUNTIF(空き状況確認テーブル!FH56:FJ56,"△")&lt;&gt;0,"△",IF(COUNTIF(空き状況確認テーブル!FH56:FJ56,"△")&lt;&gt;0,"△","〇")))</f>
        <v>×</v>
      </c>
      <c r="FI50" s="217"/>
      <c r="FJ50" s="218"/>
      <c r="FK50" s="219" t="str">
        <f ca="1">IF(COUNTIF(空き状況確認テーブル!FK56:FN56,"×")&lt;&gt;0,"×",IF(COUNTIF(空き状況確認テーブル!FK56:FN56,"△")&lt;&gt;0,"△",IF(COUNTIF(空き状況確認テーブル!FK56:FN56,"△")&lt;&gt;0,"△","〇")))</f>
        <v>×</v>
      </c>
      <c r="FL50" s="219"/>
      <c r="FM50" s="219"/>
      <c r="FN50" s="219"/>
      <c r="FO50" s="219" t="str">
        <f ca="1">IF(COUNTIF(空き状況確認テーブル!FO56:FR56,"×")&lt;&gt;0,"×",IF(COUNTIF(空き状況確認テーブル!FO56:FR56,"△")&lt;&gt;0,"△",IF(COUNTIF(空き状況確認テーブル!FO56:FR56,"△")&lt;&gt;0,"△","〇")))</f>
        <v>×</v>
      </c>
      <c r="FP50" s="219"/>
      <c r="FQ50" s="219"/>
      <c r="FR50" s="219"/>
      <c r="FS50" s="219" t="str">
        <f ca="1">IF(COUNTIF(空き状況確認テーブル!FS56:FV56,"×")&lt;&gt;0,"×",IF(COUNTIF(空き状況確認テーブル!FS56:FV56,"△")&lt;&gt;0,"△",IF(COUNTIF(空き状況確認テーブル!FS56:FV56,"△")&lt;&gt;0,"△","〇")))</f>
        <v>×</v>
      </c>
      <c r="FT50" s="219"/>
      <c r="FU50" s="219"/>
      <c r="FV50" s="219"/>
      <c r="FW50" s="216" t="str">
        <f ca="1">IF(COUNTIF(空き状況確認テーブル!FW56:FY56,"×")&lt;&gt;0,"×",IF(COUNTIF(空き状況確認テーブル!FW56:FY56,"△")&lt;&gt;0,"△",IF(COUNTIF(空き状況確認テーブル!FW56:FY56,"△")&lt;&gt;0,"△","〇")))</f>
        <v>×</v>
      </c>
      <c r="FX50" s="217"/>
      <c r="FY50" s="220"/>
    </row>
    <row r="51" spans="1:181">
      <c r="A51" s="47"/>
      <c r="B51" s="160" t="s">
        <v>358</v>
      </c>
      <c r="C51" s="199" t="s">
        <v>458</v>
      </c>
      <c r="D51" s="11" t="s">
        <v>196</v>
      </c>
      <c r="E51" s="10" t="str">
        <f>INDEX(施設情報!$D$1:$D$1000,MATCH(D51,施設情報!$C$1:$C$1000,0))</f>
        <v>1</v>
      </c>
      <c r="F51" s="11"/>
      <c r="G51" s="8" t="str">
        <f t="shared" si="22"/>
        <v>047-46391</v>
      </c>
      <c r="H51" s="10" t="str">
        <f t="shared" si="23"/>
        <v>047-46392</v>
      </c>
      <c r="I51" s="10" t="str">
        <f t="shared" si="24"/>
        <v>047-46393</v>
      </c>
      <c r="J51" s="10" t="str">
        <f t="shared" si="25"/>
        <v>047-46394</v>
      </c>
      <c r="K51" s="10" t="str">
        <f t="shared" si="26"/>
        <v>047-46395</v>
      </c>
      <c r="L51" s="10" t="str">
        <f t="shared" si="27"/>
        <v>047-46396</v>
      </c>
      <c r="M51" s="10" t="str">
        <f t="shared" si="28"/>
        <v>047-46397</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6" t="str">
        <f ca="1">IF(COUNTIF(空き状況確認テーブル!T57:V57,"×")&lt;&gt;0,"×",IF(COUNTIF(空き状況確認テーブル!T57:V57,"△")&lt;&gt;0,"△",IF(COUNTIF(空き状況確認テーブル!T57:V57,"△")&lt;&gt;0,"△","〇")))</f>
        <v>△</v>
      </c>
      <c r="U51" s="217"/>
      <c r="V51" s="218"/>
      <c r="W51" s="219" t="str">
        <f ca="1">IF(COUNTIF(空き状況確認テーブル!W57:Z57,"×")&lt;&gt;0,"×",IF(COUNTIF(空き状況確認テーブル!W57:Z57,"△")&lt;&gt;0,"△",IF(COUNTIF(空き状況確認テーブル!W57:Z57,"△")&lt;&gt;0,"△","〇")))</f>
        <v>〇</v>
      </c>
      <c r="X51" s="219"/>
      <c r="Y51" s="219"/>
      <c r="Z51" s="219"/>
      <c r="AA51" s="219" t="str">
        <f ca="1">IF(COUNTIF(空き状況確認テーブル!AA57:AD57,"×")&lt;&gt;0,"×",IF(COUNTIF(空き状況確認テーブル!AA57:AD57,"△")&lt;&gt;0,"△",IF(COUNTIF(空き状況確認テーブル!AA57:AD57,"△")&lt;&gt;0,"△","〇")))</f>
        <v>〇</v>
      </c>
      <c r="AB51" s="219"/>
      <c r="AC51" s="219"/>
      <c r="AD51" s="219"/>
      <c r="AE51" s="219" t="str">
        <f ca="1">IF(COUNTIF(空き状況確認テーブル!AE57:AH57,"×")&lt;&gt;0,"×",IF(COUNTIF(空き状況確認テーブル!AE57:AH57,"△")&lt;&gt;0,"△",IF(COUNTIF(空き状況確認テーブル!AE57:AH57,"△")&lt;&gt;0,"△","〇")))</f>
        <v>△</v>
      </c>
      <c r="AF51" s="219"/>
      <c r="AG51" s="219"/>
      <c r="AH51" s="219"/>
      <c r="AI51" s="216" t="str">
        <f ca="1">IF(COUNTIF(空き状況確認テーブル!AI57:AK57,"×")&lt;&gt;0,"×",IF(COUNTIF(空き状況確認テーブル!AI57:AK57,"△")&lt;&gt;0,"△",IF(COUNTIF(空き状況確認テーブル!AI57:AK57,"△")&lt;&gt;0,"△","〇")))</f>
        <v>△</v>
      </c>
      <c r="AJ51" s="217"/>
      <c r="AK51" s="220"/>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6" t="str">
        <f ca="1">IF(COUNTIF(空き状況確認テーブル!AR57:AT57,"×")&lt;&gt;0,"×",IF(COUNTIF(空き状況確認テーブル!AR57:AT57,"△")&lt;&gt;0,"△",IF(COUNTIF(空き状況確認テーブル!AR57:AT57,"△")&lt;&gt;0,"△","〇")))</f>
        <v>△</v>
      </c>
      <c r="AS51" s="217"/>
      <c r="AT51" s="218"/>
      <c r="AU51" s="219" t="str">
        <f ca="1">IF(COUNTIF(空き状況確認テーブル!AU57:AX57,"×")&lt;&gt;0,"×",IF(COUNTIF(空き状況確認テーブル!AU57:AX57,"△")&lt;&gt;0,"△",IF(COUNTIF(空き状況確認テーブル!AU57:AX57,"△")&lt;&gt;0,"△","〇")))</f>
        <v>〇</v>
      </c>
      <c r="AV51" s="219"/>
      <c r="AW51" s="219"/>
      <c r="AX51" s="219"/>
      <c r="AY51" s="219" t="str">
        <f ca="1">IF(COUNTIF(空き状況確認テーブル!AY57:BB57,"×")&lt;&gt;0,"×",IF(COUNTIF(空き状況確認テーブル!AY57:BB57,"△")&lt;&gt;0,"△",IF(COUNTIF(空き状況確認テーブル!AY57:BB57,"△")&lt;&gt;0,"△","〇")))</f>
        <v>〇</v>
      </c>
      <c r="AZ51" s="219"/>
      <c r="BA51" s="219"/>
      <c r="BB51" s="219"/>
      <c r="BC51" s="219" t="str">
        <f ca="1">IF(COUNTIF(空き状況確認テーブル!BC57:BF57,"×")&lt;&gt;0,"×",IF(COUNTIF(空き状況確認テーブル!BC57:BF57,"△")&lt;&gt;0,"△",IF(COUNTIF(空き状況確認テーブル!BC57:BF57,"△")&lt;&gt;0,"△","〇")))</f>
        <v>△</v>
      </c>
      <c r="BD51" s="219"/>
      <c r="BE51" s="219"/>
      <c r="BF51" s="219"/>
      <c r="BG51" s="216" t="str">
        <f ca="1">IF(COUNTIF(空き状況確認テーブル!BG57:BI57,"×")&lt;&gt;0,"×",IF(COUNTIF(空き状況確認テーブル!BG57:BI57,"△")&lt;&gt;0,"△",IF(COUNTIF(空き状況確認テーブル!BG57:BI57,"△")&lt;&gt;0,"△","〇")))</f>
        <v>△</v>
      </c>
      <c r="BH51" s="217"/>
      <c r="BI51" s="220"/>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6" t="str">
        <f ca="1">IF(COUNTIF(空き状況確認テーブル!BP57:BR57,"×")&lt;&gt;0,"×",IF(COUNTIF(空き状況確認テーブル!BP57:BR57,"△")&lt;&gt;0,"△",IF(COUNTIF(空き状況確認テーブル!BP57:BR57,"△")&lt;&gt;0,"△","〇")))</f>
        <v>△</v>
      </c>
      <c r="BQ51" s="217"/>
      <c r="BR51" s="218"/>
      <c r="BS51" s="219" t="str">
        <f ca="1">IF(COUNTIF(空き状況確認テーブル!BS57:BV57,"×")&lt;&gt;0,"×",IF(COUNTIF(空き状況確認テーブル!BS57:BV57,"△")&lt;&gt;0,"△",IF(COUNTIF(空き状況確認テーブル!BS57:BV57,"△")&lt;&gt;0,"△","〇")))</f>
        <v>〇</v>
      </c>
      <c r="BT51" s="219"/>
      <c r="BU51" s="219"/>
      <c r="BV51" s="219"/>
      <c r="BW51" s="219" t="str">
        <f ca="1">IF(COUNTIF(空き状況確認テーブル!BW57:BZ57,"×")&lt;&gt;0,"×",IF(COUNTIF(空き状況確認テーブル!BW57:BZ57,"△")&lt;&gt;0,"△",IF(COUNTIF(空き状況確認テーブル!BW57:BZ57,"△")&lt;&gt;0,"△","〇")))</f>
        <v>〇</v>
      </c>
      <c r="BX51" s="219"/>
      <c r="BY51" s="219"/>
      <c r="BZ51" s="219"/>
      <c r="CA51" s="219" t="str">
        <f ca="1">IF(COUNTIF(空き状況確認テーブル!CA57:CD57,"×")&lt;&gt;0,"×",IF(COUNTIF(空き状況確認テーブル!CA57:CD57,"△")&lt;&gt;0,"△",IF(COUNTIF(空き状況確認テーブル!CA57:CD57,"△")&lt;&gt;0,"△","〇")))</f>
        <v>△</v>
      </c>
      <c r="CB51" s="219"/>
      <c r="CC51" s="219"/>
      <c r="CD51" s="219"/>
      <c r="CE51" s="216" t="str">
        <f ca="1">IF(COUNTIF(空き状況確認テーブル!CE57:CG57,"×")&lt;&gt;0,"×",IF(COUNTIF(空き状況確認テーブル!CE57:CG57,"△")&lt;&gt;0,"△",IF(COUNTIF(空き状況確認テーブル!CE57:CG57,"△")&lt;&gt;0,"△","〇")))</f>
        <v>△</v>
      </c>
      <c r="CF51" s="217"/>
      <c r="CG51" s="220"/>
      <c r="CH51" s="187"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6" t="str">
        <f ca="1">IF(COUNTIF(空き状況確認テーブル!CN57:CP57,"×")&lt;&gt;0,"×",IF(COUNTIF(空き状況確認テーブル!CN57:CP57,"△")&lt;&gt;0,"△",IF(COUNTIF(空き状況確認テーブル!CN57:CP57,"△")&lt;&gt;0,"△","〇")))</f>
        <v>△</v>
      </c>
      <c r="CO51" s="217"/>
      <c r="CP51" s="218"/>
      <c r="CQ51" s="219" t="str">
        <f ca="1">IF(COUNTIF(空き状況確認テーブル!CQ57:CT57,"×")&lt;&gt;0,"×",IF(COUNTIF(空き状況確認テーブル!CQ57:CT57,"△")&lt;&gt;0,"△",IF(COUNTIF(空き状況確認テーブル!CQ57:CT57,"△")&lt;&gt;0,"△","〇")))</f>
        <v>〇</v>
      </c>
      <c r="CR51" s="219"/>
      <c r="CS51" s="219"/>
      <c r="CT51" s="219"/>
      <c r="CU51" s="219" t="str">
        <f ca="1">IF(COUNTIF(空き状況確認テーブル!CU57:CX57,"×")&lt;&gt;0,"×",IF(COUNTIF(空き状況確認テーブル!CU57:CX57,"△")&lt;&gt;0,"△",IF(COUNTIF(空き状況確認テーブル!CU57:CX57,"△")&lt;&gt;0,"△","〇")))</f>
        <v>〇</v>
      </c>
      <c r="CV51" s="219"/>
      <c r="CW51" s="219"/>
      <c r="CX51" s="219"/>
      <c r="CY51" s="219" t="str">
        <f ca="1">IF(COUNTIF(空き状況確認テーブル!CY57:DB57,"×")&lt;&gt;0,"×",IF(COUNTIF(空き状況確認テーブル!CY57:DB57,"△")&lt;&gt;0,"△",IF(COUNTIF(空き状況確認テーブル!CY57:DB57,"△")&lt;&gt;0,"△","〇")))</f>
        <v>△</v>
      </c>
      <c r="CZ51" s="219"/>
      <c r="DA51" s="219"/>
      <c r="DB51" s="219"/>
      <c r="DC51" s="216" t="str">
        <f ca="1">IF(COUNTIF(空き状況確認テーブル!DC57:DE57,"×")&lt;&gt;0,"×",IF(COUNTIF(空き状況確認テーブル!DC57:DE57,"△")&lt;&gt;0,"△",IF(COUNTIF(空き状況確認テーブル!DC57:DE57,"△")&lt;&gt;0,"△","〇")))</f>
        <v>△</v>
      </c>
      <c r="DD51" s="217"/>
      <c r="DE51" s="220"/>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6" t="str">
        <f ca="1">IF(COUNTIF(空き状況確認テーブル!DL57:DN57,"×")&lt;&gt;0,"×",IF(COUNTIF(空き状況確認テーブル!DL57:DN57,"△")&lt;&gt;0,"△",IF(COUNTIF(空き状況確認テーブル!DL57:DN57,"△")&lt;&gt;0,"△","〇")))</f>
        <v>△</v>
      </c>
      <c r="DM51" s="217"/>
      <c r="DN51" s="218"/>
      <c r="DO51" s="219" t="str">
        <f ca="1">IF(COUNTIF(空き状況確認テーブル!DO57:DR57,"×")&lt;&gt;0,"×",IF(COUNTIF(空き状況確認テーブル!DO57:DR57,"△")&lt;&gt;0,"△",IF(COUNTIF(空き状況確認テーブル!DO57:DR57,"△")&lt;&gt;0,"△","〇")))</f>
        <v>〇</v>
      </c>
      <c r="DP51" s="219"/>
      <c r="DQ51" s="219"/>
      <c r="DR51" s="219"/>
      <c r="DS51" s="219" t="str">
        <f ca="1">IF(COUNTIF(空き状況確認テーブル!DS57:DV57,"×")&lt;&gt;0,"×",IF(COUNTIF(空き状況確認テーブル!DS57:DV57,"△")&lt;&gt;0,"△",IF(COUNTIF(空き状況確認テーブル!DS57:DV57,"△")&lt;&gt;0,"△","〇")))</f>
        <v>〇</v>
      </c>
      <c r="DT51" s="219"/>
      <c r="DU51" s="219"/>
      <c r="DV51" s="219"/>
      <c r="DW51" s="219" t="str">
        <f ca="1">IF(COUNTIF(空き状況確認テーブル!DW57:DZ57,"×")&lt;&gt;0,"×",IF(COUNTIF(空き状況確認テーブル!DW57:DZ57,"△")&lt;&gt;0,"△",IF(COUNTIF(空き状況確認テーブル!DW57:DZ57,"△")&lt;&gt;0,"△","〇")))</f>
        <v>△</v>
      </c>
      <c r="DX51" s="219"/>
      <c r="DY51" s="219"/>
      <c r="DZ51" s="219"/>
      <c r="EA51" s="216" t="str">
        <f ca="1">IF(COUNTIF(空き状況確認テーブル!EA57:EC57,"×")&lt;&gt;0,"×",IF(COUNTIF(空き状況確認テーブル!EA57:EC57,"△")&lt;&gt;0,"△",IF(COUNTIF(空き状況確認テーブル!EA57:EC57,"△")&lt;&gt;0,"△","〇")))</f>
        <v>△</v>
      </c>
      <c r="EB51" s="217"/>
      <c r="EC51" s="220"/>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6" t="str">
        <f ca="1">IF(COUNTIF(空き状況確認テーブル!EJ57:EL57,"×")&lt;&gt;0,"×",IF(COUNTIF(空き状況確認テーブル!EJ57:EL57,"△")&lt;&gt;0,"△",IF(COUNTIF(空き状況確認テーブル!EJ57:EL57,"△")&lt;&gt;0,"△","〇")))</f>
        <v>×</v>
      </c>
      <c r="EK51" s="217"/>
      <c r="EL51" s="218"/>
      <c r="EM51" s="219" t="str">
        <f ca="1">IF(COUNTIF(空き状況確認テーブル!EM57:EP57,"×")&lt;&gt;0,"×",IF(COUNTIF(空き状況確認テーブル!EM57:EP57,"△")&lt;&gt;0,"△",IF(COUNTIF(空き状況確認テーブル!EM57:EP57,"△")&lt;&gt;0,"△","〇")))</f>
        <v>×</v>
      </c>
      <c r="EN51" s="219"/>
      <c r="EO51" s="219"/>
      <c r="EP51" s="219"/>
      <c r="EQ51" s="219" t="str">
        <f ca="1">IF(COUNTIF(空き状況確認テーブル!EQ57:ET57,"×")&lt;&gt;0,"×",IF(COUNTIF(空き状況確認テーブル!EQ57:ET57,"△")&lt;&gt;0,"△",IF(COUNTIF(空き状況確認テーブル!EQ57:ET57,"△")&lt;&gt;0,"△","〇")))</f>
        <v>×</v>
      </c>
      <c r="ER51" s="219"/>
      <c r="ES51" s="219"/>
      <c r="ET51" s="219"/>
      <c r="EU51" s="219" t="str">
        <f ca="1">IF(COUNTIF(空き状況確認テーブル!EU57:EX57,"×")&lt;&gt;0,"×",IF(COUNTIF(空き状況確認テーブル!EU57:EX57,"△")&lt;&gt;0,"△",IF(COUNTIF(空き状況確認テーブル!EU57:EX57,"△")&lt;&gt;0,"△","〇")))</f>
        <v>×</v>
      </c>
      <c r="EV51" s="219"/>
      <c r="EW51" s="219"/>
      <c r="EX51" s="219"/>
      <c r="EY51" s="216" t="str">
        <f ca="1">IF(COUNTIF(空き状況確認テーブル!EY57:FA57,"×")&lt;&gt;0,"×",IF(COUNTIF(空き状況確認テーブル!EY57:FA57,"△")&lt;&gt;0,"△",IF(COUNTIF(空き状況確認テーブル!EY57:FA57,"△")&lt;&gt;0,"△","〇")))</f>
        <v>×</v>
      </c>
      <c r="EZ51" s="217"/>
      <c r="FA51" s="220"/>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6" t="str">
        <f ca="1">IF(COUNTIF(空き状況確認テーブル!FH57:FJ57,"×")&lt;&gt;0,"×",IF(COUNTIF(空き状況確認テーブル!FH57:FJ57,"△")&lt;&gt;0,"△",IF(COUNTIF(空き状況確認テーブル!FH57:FJ57,"△")&lt;&gt;0,"△","〇")))</f>
        <v>×</v>
      </c>
      <c r="FI51" s="217"/>
      <c r="FJ51" s="218"/>
      <c r="FK51" s="219" t="str">
        <f ca="1">IF(COUNTIF(空き状況確認テーブル!FK57:FN57,"×")&lt;&gt;0,"×",IF(COUNTIF(空き状況確認テーブル!FK57:FN57,"△")&lt;&gt;0,"△",IF(COUNTIF(空き状況確認テーブル!FK57:FN57,"△")&lt;&gt;0,"△","〇")))</f>
        <v>×</v>
      </c>
      <c r="FL51" s="219"/>
      <c r="FM51" s="219"/>
      <c r="FN51" s="219"/>
      <c r="FO51" s="219" t="str">
        <f ca="1">IF(COUNTIF(空き状況確認テーブル!FO57:FR57,"×")&lt;&gt;0,"×",IF(COUNTIF(空き状況確認テーブル!FO57:FR57,"△")&lt;&gt;0,"△",IF(COUNTIF(空き状況確認テーブル!FO57:FR57,"△")&lt;&gt;0,"△","〇")))</f>
        <v>×</v>
      </c>
      <c r="FP51" s="219"/>
      <c r="FQ51" s="219"/>
      <c r="FR51" s="219"/>
      <c r="FS51" s="219" t="str">
        <f ca="1">IF(COUNTIF(空き状況確認テーブル!FS57:FV57,"×")&lt;&gt;0,"×",IF(COUNTIF(空き状況確認テーブル!FS57:FV57,"△")&lt;&gt;0,"△",IF(COUNTIF(空き状況確認テーブル!FS57:FV57,"△")&lt;&gt;0,"△","〇")))</f>
        <v>×</v>
      </c>
      <c r="FT51" s="219"/>
      <c r="FU51" s="219"/>
      <c r="FV51" s="219"/>
      <c r="FW51" s="216" t="str">
        <f ca="1">IF(COUNTIF(空き状況確認テーブル!FW57:FY57,"×")&lt;&gt;0,"×",IF(COUNTIF(空き状況確認テーブル!FW57:FY57,"△")&lt;&gt;0,"△",IF(COUNTIF(空き状況確認テーブル!FW57:FY57,"△")&lt;&gt;0,"△","〇")))</f>
        <v>×</v>
      </c>
      <c r="FX51" s="217"/>
      <c r="FY51" s="220"/>
    </row>
    <row r="52" spans="1:181">
      <c r="A52" s="47"/>
      <c r="B52" s="160" t="s">
        <v>358</v>
      </c>
      <c r="C52" s="199" t="s">
        <v>459</v>
      </c>
      <c r="D52" s="11" t="s">
        <v>197</v>
      </c>
      <c r="E52" s="10" t="str">
        <f>INDEX(施設情報!$D$1:$D$1000,MATCH(D52,施設情報!$C$1:$C$1000,0))</f>
        <v>1</v>
      </c>
      <c r="F52" s="11"/>
      <c r="G52" s="8" t="str">
        <f t="shared" si="22"/>
        <v>048-46391</v>
      </c>
      <c r="H52" s="10" t="str">
        <f t="shared" si="23"/>
        <v>048-46392</v>
      </c>
      <c r="I52" s="10" t="str">
        <f t="shared" si="24"/>
        <v>048-46393</v>
      </c>
      <c r="J52" s="10" t="str">
        <f t="shared" si="25"/>
        <v>048-46394</v>
      </c>
      <c r="K52" s="10" t="str">
        <f t="shared" si="26"/>
        <v>048-46395</v>
      </c>
      <c r="L52" s="10" t="str">
        <f t="shared" si="27"/>
        <v>048-46396</v>
      </c>
      <c r="M52" s="10" t="str">
        <f t="shared" si="28"/>
        <v>048-46397</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6" t="str">
        <f ca="1">IF(COUNTIF(空き状況確認テーブル!T58:V58,"×")&lt;&gt;0,"×",IF(COUNTIF(空き状況確認テーブル!T58:V58,"△")&lt;&gt;0,"△",IF(COUNTIF(空き状況確認テーブル!T58:V58,"△")&lt;&gt;0,"△","〇")))</f>
        <v>△</v>
      </c>
      <c r="U52" s="217"/>
      <c r="V52" s="218"/>
      <c r="W52" s="219" t="str">
        <f ca="1">IF(COUNTIF(空き状況確認テーブル!W58:Z58,"×")&lt;&gt;0,"×",IF(COUNTIF(空き状況確認テーブル!W58:Z58,"△")&lt;&gt;0,"△",IF(COUNTIF(空き状況確認テーブル!W58:Z58,"△")&lt;&gt;0,"△","〇")))</f>
        <v>〇</v>
      </c>
      <c r="X52" s="219"/>
      <c r="Y52" s="219"/>
      <c r="Z52" s="219"/>
      <c r="AA52" s="219" t="str">
        <f ca="1">IF(COUNTIF(空き状況確認テーブル!AA58:AD58,"×")&lt;&gt;0,"×",IF(COUNTIF(空き状況確認テーブル!AA58:AD58,"△")&lt;&gt;0,"△",IF(COUNTIF(空き状況確認テーブル!AA58:AD58,"△")&lt;&gt;0,"△","〇")))</f>
        <v>〇</v>
      </c>
      <c r="AB52" s="219"/>
      <c r="AC52" s="219"/>
      <c r="AD52" s="219"/>
      <c r="AE52" s="219" t="str">
        <f ca="1">IF(COUNTIF(空き状況確認テーブル!AE58:AH58,"×")&lt;&gt;0,"×",IF(COUNTIF(空き状況確認テーブル!AE58:AH58,"△")&lt;&gt;0,"△",IF(COUNTIF(空き状況確認テーブル!AE58:AH58,"△")&lt;&gt;0,"△","〇")))</f>
        <v>△</v>
      </c>
      <c r="AF52" s="219"/>
      <c r="AG52" s="219"/>
      <c r="AH52" s="219"/>
      <c r="AI52" s="216" t="str">
        <f ca="1">IF(COUNTIF(空き状況確認テーブル!AI58:AK58,"×")&lt;&gt;0,"×",IF(COUNTIF(空き状況確認テーブル!AI58:AK58,"△")&lt;&gt;0,"△",IF(COUNTIF(空き状況確認テーブル!AI58:AK58,"△")&lt;&gt;0,"△","〇")))</f>
        <v>△</v>
      </c>
      <c r="AJ52" s="217"/>
      <c r="AK52" s="220"/>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6" t="str">
        <f ca="1">IF(COUNTIF(空き状況確認テーブル!AR58:AT58,"×")&lt;&gt;0,"×",IF(COUNTIF(空き状況確認テーブル!AR58:AT58,"△")&lt;&gt;0,"△",IF(COUNTIF(空き状況確認テーブル!AR58:AT58,"△")&lt;&gt;0,"△","〇")))</f>
        <v>△</v>
      </c>
      <c r="AS52" s="217"/>
      <c r="AT52" s="218"/>
      <c r="AU52" s="219" t="str">
        <f ca="1">IF(COUNTIF(空き状況確認テーブル!AU58:AX58,"×")&lt;&gt;0,"×",IF(COUNTIF(空き状況確認テーブル!AU58:AX58,"△")&lt;&gt;0,"△",IF(COUNTIF(空き状況確認テーブル!AU58:AX58,"△")&lt;&gt;0,"△","〇")))</f>
        <v>〇</v>
      </c>
      <c r="AV52" s="219"/>
      <c r="AW52" s="219"/>
      <c r="AX52" s="219"/>
      <c r="AY52" s="219" t="str">
        <f ca="1">IF(COUNTIF(空き状況確認テーブル!AY58:BB58,"×")&lt;&gt;0,"×",IF(COUNTIF(空き状況確認テーブル!AY58:BB58,"△")&lt;&gt;0,"△",IF(COUNTIF(空き状況確認テーブル!AY58:BB58,"△")&lt;&gt;0,"△","〇")))</f>
        <v>〇</v>
      </c>
      <c r="AZ52" s="219"/>
      <c r="BA52" s="219"/>
      <c r="BB52" s="219"/>
      <c r="BC52" s="219" t="str">
        <f ca="1">IF(COUNTIF(空き状況確認テーブル!BC58:BF58,"×")&lt;&gt;0,"×",IF(COUNTIF(空き状況確認テーブル!BC58:BF58,"△")&lt;&gt;0,"△",IF(COUNTIF(空き状況確認テーブル!BC58:BF58,"△")&lt;&gt;0,"△","〇")))</f>
        <v>△</v>
      </c>
      <c r="BD52" s="219"/>
      <c r="BE52" s="219"/>
      <c r="BF52" s="219"/>
      <c r="BG52" s="216" t="str">
        <f ca="1">IF(COUNTIF(空き状況確認テーブル!BG58:BI58,"×")&lt;&gt;0,"×",IF(COUNTIF(空き状況確認テーブル!BG58:BI58,"△")&lt;&gt;0,"△",IF(COUNTIF(空き状況確認テーブル!BG58:BI58,"△")&lt;&gt;0,"△","〇")))</f>
        <v>△</v>
      </c>
      <c r="BH52" s="217"/>
      <c r="BI52" s="220"/>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6" t="str">
        <f ca="1">IF(COUNTIF(空き状況確認テーブル!BP58:BR58,"×")&lt;&gt;0,"×",IF(COUNTIF(空き状況確認テーブル!BP58:BR58,"△")&lt;&gt;0,"△",IF(COUNTIF(空き状況確認テーブル!BP58:BR58,"△")&lt;&gt;0,"△","〇")))</f>
        <v>△</v>
      </c>
      <c r="BQ52" s="217"/>
      <c r="BR52" s="218"/>
      <c r="BS52" s="219" t="str">
        <f ca="1">IF(COUNTIF(空き状況確認テーブル!BS58:BV58,"×")&lt;&gt;0,"×",IF(COUNTIF(空き状況確認テーブル!BS58:BV58,"△")&lt;&gt;0,"△",IF(COUNTIF(空き状況確認テーブル!BS58:BV58,"△")&lt;&gt;0,"△","〇")))</f>
        <v>〇</v>
      </c>
      <c r="BT52" s="219"/>
      <c r="BU52" s="219"/>
      <c r="BV52" s="219"/>
      <c r="BW52" s="219" t="str">
        <f ca="1">IF(COUNTIF(空き状況確認テーブル!BW58:BZ58,"×")&lt;&gt;0,"×",IF(COUNTIF(空き状況確認テーブル!BW58:BZ58,"△")&lt;&gt;0,"△",IF(COUNTIF(空き状況確認テーブル!BW58:BZ58,"△")&lt;&gt;0,"△","〇")))</f>
        <v>〇</v>
      </c>
      <c r="BX52" s="219"/>
      <c r="BY52" s="219"/>
      <c r="BZ52" s="219"/>
      <c r="CA52" s="219" t="str">
        <f ca="1">IF(COUNTIF(空き状況確認テーブル!CA58:CD58,"×")&lt;&gt;0,"×",IF(COUNTIF(空き状況確認テーブル!CA58:CD58,"△")&lt;&gt;0,"△",IF(COUNTIF(空き状況確認テーブル!CA58:CD58,"△")&lt;&gt;0,"△","〇")))</f>
        <v>△</v>
      </c>
      <c r="CB52" s="219"/>
      <c r="CC52" s="219"/>
      <c r="CD52" s="219"/>
      <c r="CE52" s="216" t="str">
        <f ca="1">IF(COUNTIF(空き状況確認テーブル!CE58:CG58,"×")&lt;&gt;0,"×",IF(COUNTIF(空き状況確認テーブル!CE58:CG58,"△")&lt;&gt;0,"△",IF(COUNTIF(空き状況確認テーブル!CE58:CG58,"△")&lt;&gt;0,"△","〇")))</f>
        <v>△</v>
      </c>
      <c r="CF52" s="217"/>
      <c r="CG52" s="220"/>
      <c r="CH52" s="187"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6" t="str">
        <f ca="1">IF(COUNTIF(空き状況確認テーブル!CN58:CP58,"×")&lt;&gt;0,"×",IF(COUNTIF(空き状況確認テーブル!CN58:CP58,"△")&lt;&gt;0,"△",IF(COUNTIF(空き状況確認テーブル!CN58:CP58,"△")&lt;&gt;0,"△","〇")))</f>
        <v>△</v>
      </c>
      <c r="CO52" s="217"/>
      <c r="CP52" s="218"/>
      <c r="CQ52" s="219" t="str">
        <f ca="1">IF(COUNTIF(空き状況確認テーブル!CQ58:CT58,"×")&lt;&gt;0,"×",IF(COUNTIF(空き状況確認テーブル!CQ58:CT58,"△")&lt;&gt;0,"△",IF(COUNTIF(空き状況確認テーブル!CQ58:CT58,"△")&lt;&gt;0,"△","〇")))</f>
        <v>〇</v>
      </c>
      <c r="CR52" s="219"/>
      <c r="CS52" s="219"/>
      <c r="CT52" s="219"/>
      <c r="CU52" s="219" t="str">
        <f ca="1">IF(COUNTIF(空き状況確認テーブル!CU58:CX58,"×")&lt;&gt;0,"×",IF(COUNTIF(空き状況確認テーブル!CU58:CX58,"△")&lt;&gt;0,"△",IF(COUNTIF(空き状況確認テーブル!CU58:CX58,"△")&lt;&gt;0,"△","〇")))</f>
        <v>〇</v>
      </c>
      <c r="CV52" s="219"/>
      <c r="CW52" s="219"/>
      <c r="CX52" s="219"/>
      <c r="CY52" s="219" t="str">
        <f ca="1">IF(COUNTIF(空き状況確認テーブル!CY58:DB58,"×")&lt;&gt;0,"×",IF(COUNTIF(空き状況確認テーブル!CY58:DB58,"△")&lt;&gt;0,"△",IF(COUNTIF(空き状況確認テーブル!CY58:DB58,"△")&lt;&gt;0,"△","〇")))</f>
        <v>△</v>
      </c>
      <c r="CZ52" s="219"/>
      <c r="DA52" s="219"/>
      <c r="DB52" s="219"/>
      <c r="DC52" s="216" t="str">
        <f ca="1">IF(COUNTIF(空き状況確認テーブル!DC58:DE58,"×")&lt;&gt;0,"×",IF(COUNTIF(空き状況確認テーブル!DC58:DE58,"△")&lt;&gt;0,"△",IF(COUNTIF(空き状況確認テーブル!DC58:DE58,"△")&lt;&gt;0,"△","〇")))</f>
        <v>△</v>
      </c>
      <c r="DD52" s="217"/>
      <c r="DE52" s="220"/>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6" t="str">
        <f ca="1">IF(COUNTIF(空き状況確認テーブル!DL58:DN58,"×")&lt;&gt;0,"×",IF(COUNTIF(空き状況確認テーブル!DL58:DN58,"△")&lt;&gt;0,"△",IF(COUNTIF(空き状況確認テーブル!DL58:DN58,"△")&lt;&gt;0,"△","〇")))</f>
        <v>△</v>
      </c>
      <c r="DM52" s="217"/>
      <c r="DN52" s="218"/>
      <c r="DO52" s="219" t="str">
        <f ca="1">IF(COUNTIF(空き状況確認テーブル!DO58:DR58,"×")&lt;&gt;0,"×",IF(COUNTIF(空き状況確認テーブル!DO58:DR58,"△")&lt;&gt;0,"△",IF(COUNTIF(空き状況確認テーブル!DO58:DR58,"△")&lt;&gt;0,"△","〇")))</f>
        <v>〇</v>
      </c>
      <c r="DP52" s="219"/>
      <c r="DQ52" s="219"/>
      <c r="DR52" s="219"/>
      <c r="DS52" s="219" t="str">
        <f ca="1">IF(COUNTIF(空き状況確認テーブル!DS58:DV58,"×")&lt;&gt;0,"×",IF(COUNTIF(空き状況確認テーブル!DS58:DV58,"△")&lt;&gt;0,"△",IF(COUNTIF(空き状況確認テーブル!DS58:DV58,"△")&lt;&gt;0,"△","〇")))</f>
        <v>〇</v>
      </c>
      <c r="DT52" s="219"/>
      <c r="DU52" s="219"/>
      <c r="DV52" s="219"/>
      <c r="DW52" s="219" t="str">
        <f ca="1">IF(COUNTIF(空き状況確認テーブル!DW58:DZ58,"×")&lt;&gt;0,"×",IF(COUNTIF(空き状況確認テーブル!DW58:DZ58,"△")&lt;&gt;0,"△",IF(COUNTIF(空き状況確認テーブル!DW58:DZ58,"△")&lt;&gt;0,"△","〇")))</f>
        <v>△</v>
      </c>
      <c r="DX52" s="219"/>
      <c r="DY52" s="219"/>
      <c r="DZ52" s="219"/>
      <c r="EA52" s="216" t="str">
        <f ca="1">IF(COUNTIF(空き状況確認テーブル!EA58:EC58,"×")&lt;&gt;0,"×",IF(COUNTIF(空き状況確認テーブル!EA58:EC58,"△")&lt;&gt;0,"△",IF(COUNTIF(空き状況確認テーブル!EA58:EC58,"△")&lt;&gt;0,"△","〇")))</f>
        <v>△</v>
      </c>
      <c r="EB52" s="217"/>
      <c r="EC52" s="220"/>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6" t="str">
        <f ca="1">IF(COUNTIF(空き状況確認テーブル!EJ58:EL58,"×")&lt;&gt;0,"×",IF(COUNTIF(空き状況確認テーブル!EJ58:EL58,"△")&lt;&gt;0,"△",IF(COUNTIF(空き状況確認テーブル!EJ58:EL58,"△")&lt;&gt;0,"△","〇")))</f>
        <v>×</v>
      </c>
      <c r="EK52" s="217"/>
      <c r="EL52" s="218"/>
      <c r="EM52" s="219" t="str">
        <f ca="1">IF(COUNTIF(空き状況確認テーブル!EM58:EP58,"×")&lt;&gt;0,"×",IF(COUNTIF(空き状況確認テーブル!EM58:EP58,"△")&lt;&gt;0,"△",IF(COUNTIF(空き状況確認テーブル!EM58:EP58,"△")&lt;&gt;0,"△","〇")))</f>
        <v>×</v>
      </c>
      <c r="EN52" s="219"/>
      <c r="EO52" s="219"/>
      <c r="EP52" s="219"/>
      <c r="EQ52" s="219" t="str">
        <f ca="1">IF(COUNTIF(空き状況確認テーブル!EQ58:ET58,"×")&lt;&gt;0,"×",IF(COUNTIF(空き状況確認テーブル!EQ58:ET58,"△")&lt;&gt;0,"△",IF(COUNTIF(空き状況確認テーブル!EQ58:ET58,"△")&lt;&gt;0,"△","〇")))</f>
        <v>×</v>
      </c>
      <c r="ER52" s="219"/>
      <c r="ES52" s="219"/>
      <c r="ET52" s="219"/>
      <c r="EU52" s="219" t="str">
        <f ca="1">IF(COUNTIF(空き状況確認テーブル!EU58:EX58,"×")&lt;&gt;0,"×",IF(COUNTIF(空き状況確認テーブル!EU58:EX58,"△")&lt;&gt;0,"△",IF(COUNTIF(空き状況確認テーブル!EU58:EX58,"△")&lt;&gt;0,"△","〇")))</f>
        <v>×</v>
      </c>
      <c r="EV52" s="219"/>
      <c r="EW52" s="219"/>
      <c r="EX52" s="219"/>
      <c r="EY52" s="216" t="str">
        <f ca="1">IF(COUNTIF(空き状況確認テーブル!EY58:FA58,"×")&lt;&gt;0,"×",IF(COUNTIF(空き状況確認テーブル!EY58:FA58,"△")&lt;&gt;0,"△",IF(COUNTIF(空き状況確認テーブル!EY58:FA58,"△")&lt;&gt;0,"△","〇")))</f>
        <v>×</v>
      </c>
      <c r="EZ52" s="217"/>
      <c r="FA52" s="220"/>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6" t="str">
        <f ca="1">IF(COUNTIF(空き状況確認テーブル!FH58:FJ58,"×")&lt;&gt;0,"×",IF(COUNTIF(空き状況確認テーブル!FH58:FJ58,"△")&lt;&gt;0,"△",IF(COUNTIF(空き状況確認テーブル!FH58:FJ58,"△")&lt;&gt;0,"△","〇")))</f>
        <v>×</v>
      </c>
      <c r="FI52" s="217"/>
      <c r="FJ52" s="218"/>
      <c r="FK52" s="219" t="str">
        <f ca="1">IF(COUNTIF(空き状況確認テーブル!FK58:FN58,"×")&lt;&gt;0,"×",IF(COUNTIF(空き状況確認テーブル!FK58:FN58,"△")&lt;&gt;0,"△",IF(COUNTIF(空き状況確認テーブル!FK58:FN58,"△")&lt;&gt;0,"△","〇")))</f>
        <v>×</v>
      </c>
      <c r="FL52" s="219"/>
      <c r="FM52" s="219"/>
      <c r="FN52" s="219"/>
      <c r="FO52" s="219" t="str">
        <f ca="1">IF(COUNTIF(空き状況確認テーブル!FO58:FR58,"×")&lt;&gt;0,"×",IF(COUNTIF(空き状況確認テーブル!FO58:FR58,"△")&lt;&gt;0,"△",IF(COUNTIF(空き状況確認テーブル!FO58:FR58,"△")&lt;&gt;0,"△","〇")))</f>
        <v>×</v>
      </c>
      <c r="FP52" s="219"/>
      <c r="FQ52" s="219"/>
      <c r="FR52" s="219"/>
      <c r="FS52" s="219" t="str">
        <f ca="1">IF(COUNTIF(空き状況確認テーブル!FS58:FV58,"×")&lt;&gt;0,"×",IF(COUNTIF(空き状況確認テーブル!FS58:FV58,"△")&lt;&gt;0,"△",IF(COUNTIF(空き状況確認テーブル!FS58:FV58,"△")&lt;&gt;0,"△","〇")))</f>
        <v>×</v>
      </c>
      <c r="FT52" s="219"/>
      <c r="FU52" s="219"/>
      <c r="FV52" s="219"/>
      <c r="FW52" s="216" t="str">
        <f ca="1">IF(COUNTIF(空き状況確認テーブル!FW58:FY58,"×")&lt;&gt;0,"×",IF(COUNTIF(空き状況確認テーブル!FW58:FY58,"△")&lt;&gt;0,"△",IF(COUNTIF(空き状況確認テーブル!FW58:FY58,"△")&lt;&gt;0,"△","〇")))</f>
        <v>×</v>
      </c>
      <c r="FX52" s="217"/>
      <c r="FY52" s="220"/>
    </row>
    <row r="53" spans="1:181">
      <c r="A53" s="47"/>
      <c r="B53" s="160" t="s">
        <v>358</v>
      </c>
      <c r="C53" s="199" t="s">
        <v>460</v>
      </c>
      <c r="D53" s="11" t="s">
        <v>198</v>
      </c>
      <c r="E53" s="10" t="str">
        <f>INDEX(施設情報!$D$1:$D$1000,MATCH(D53,施設情報!$C$1:$C$1000,0))</f>
        <v>1</v>
      </c>
      <c r="F53" s="11"/>
      <c r="G53" s="8" t="str">
        <f t="shared" si="22"/>
        <v>049-46391</v>
      </c>
      <c r="H53" s="10" t="str">
        <f t="shared" si="23"/>
        <v>049-46392</v>
      </c>
      <c r="I53" s="10" t="str">
        <f t="shared" si="24"/>
        <v>049-46393</v>
      </c>
      <c r="J53" s="10" t="str">
        <f t="shared" si="25"/>
        <v>049-46394</v>
      </c>
      <c r="K53" s="10" t="str">
        <f t="shared" si="26"/>
        <v>049-46395</v>
      </c>
      <c r="L53" s="10" t="str">
        <f t="shared" si="27"/>
        <v>049-46396</v>
      </c>
      <c r="M53" s="10" t="str">
        <f t="shared" si="28"/>
        <v>049-46397</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6" t="str">
        <f ca="1">IF(COUNTIF(空き状況確認テーブル!T59:V59,"×")&lt;&gt;0,"×",IF(COUNTIF(空き状況確認テーブル!T59:V59,"△")&lt;&gt;0,"△",IF(COUNTIF(空き状況確認テーブル!T59:V59,"△")&lt;&gt;0,"△","〇")))</f>
        <v>△</v>
      </c>
      <c r="U53" s="217"/>
      <c r="V53" s="218"/>
      <c r="W53" s="219" t="str">
        <f ca="1">IF(COUNTIF(空き状況確認テーブル!W59:Z59,"×")&lt;&gt;0,"×",IF(COUNTIF(空き状況確認テーブル!W59:Z59,"△")&lt;&gt;0,"△",IF(COUNTIF(空き状況確認テーブル!W59:Z59,"△")&lt;&gt;0,"△","〇")))</f>
        <v>〇</v>
      </c>
      <c r="X53" s="219"/>
      <c r="Y53" s="219"/>
      <c r="Z53" s="219"/>
      <c r="AA53" s="219" t="str">
        <f ca="1">IF(COUNTIF(空き状況確認テーブル!AA59:AD59,"×")&lt;&gt;0,"×",IF(COUNTIF(空き状況確認テーブル!AA59:AD59,"△")&lt;&gt;0,"△",IF(COUNTIF(空き状況確認テーブル!AA59:AD59,"△")&lt;&gt;0,"△","〇")))</f>
        <v>〇</v>
      </c>
      <c r="AB53" s="219"/>
      <c r="AC53" s="219"/>
      <c r="AD53" s="219"/>
      <c r="AE53" s="219" t="str">
        <f ca="1">IF(COUNTIF(空き状況確認テーブル!AE59:AH59,"×")&lt;&gt;0,"×",IF(COUNTIF(空き状況確認テーブル!AE59:AH59,"△")&lt;&gt;0,"△",IF(COUNTIF(空き状況確認テーブル!AE59:AH59,"△")&lt;&gt;0,"△","〇")))</f>
        <v>△</v>
      </c>
      <c r="AF53" s="219"/>
      <c r="AG53" s="219"/>
      <c r="AH53" s="219"/>
      <c r="AI53" s="216" t="str">
        <f ca="1">IF(COUNTIF(空き状況確認テーブル!AI59:AK59,"×")&lt;&gt;0,"×",IF(COUNTIF(空き状況確認テーブル!AI59:AK59,"△")&lt;&gt;0,"△",IF(COUNTIF(空き状況確認テーブル!AI59:AK59,"△")&lt;&gt;0,"△","〇")))</f>
        <v>△</v>
      </c>
      <c r="AJ53" s="217"/>
      <c r="AK53" s="220"/>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6" t="str">
        <f ca="1">IF(COUNTIF(空き状況確認テーブル!AR59:AT59,"×")&lt;&gt;0,"×",IF(COUNTIF(空き状況確認テーブル!AR59:AT59,"△")&lt;&gt;0,"△",IF(COUNTIF(空き状況確認テーブル!AR59:AT59,"△")&lt;&gt;0,"△","〇")))</f>
        <v>△</v>
      </c>
      <c r="AS53" s="217"/>
      <c r="AT53" s="218"/>
      <c r="AU53" s="219" t="str">
        <f ca="1">IF(COUNTIF(空き状況確認テーブル!AU59:AX59,"×")&lt;&gt;0,"×",IF(COUNTIF(空き状況確認テーブル!AU59:AX59,"△")&lt;&gt;0,"△",IF(COUNTIF(空き状況確認テーブル!AU59:AX59,"△")&lt;&gt;0,"△","〇")))</f>
        <v>〇</v>
      </c>
      <c r="AV53" s="219"/>
      <c r="AW53" s="219"/>
      <c r="AX53" s="219"/>
      <c r="AY53" s="219" t="str">
        <f ca="1">IF(COUNTIF(空き状況確認テーブル!AY59:BB59,"×")&lt;&gt;0,"×",IF(COUNTIF(空き状況確認テーブル!AY59:BB59,"△")&lt;&gt;0,"△",IF(COUNTIF(空き状況確認テーブル!AY59:BB59,"△")&lt;&gt;0,"△","〇")))</f>
        <v>〇</v>
      </c>
      <c r="AZ53" s="219"/>
      <c r="BA53" s="219"/>
      <c r="BB53" s="219"/>
      <c r="BC53" s="219" t="str">
        <f ca="1">IF(COUNTIF(空き状況確認テーブル!BC59:BF59,"×")&lt;&gt;0,"×",IF(COUNTIF(空き状況確認テーブル!BC59:BF59,"△")&lt;&gt;0,"△",IF(COUNTIF(空き状況確認テーブル!BC59:BF59,"△")&lt;&gt;0,"△","〇")))</f>
        <v>△</v>
      </c>
      <c r="BD53" s="219"/>
      <c r="BE53" s="219"/>
      <c r="BF53" s="219"/>
      <c r="BG53" s="216" t="str">
        <f ca="1">IF(COUNTIF(空き状況確認テーブル!BG59:BI59,"×")&lt;&gt;0,"×",IF(COUNTIF(空き状況確認テーブル!BG59:BI59,"△")&lt;&gt;0,"△",IF(COUNTIF(空き状況確認テーブル!BG59:BI59,"△")&lt;&gt;0,"△","〇")))</f>
        <v>△</v>
      </c>
      <c r="BH53" s="217"/>
      <c r="BI53" s="220"/>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6" t="str">
        <f ca="1">IF(COUNTIF(空き状況確認テーブル!BP59:BR59,"×")&lt;&gt;0,"×",IF(COUNTIF(空き状況確認テーブル!BP59:BR59,"△")&lt;&gt;0,"△",IF(COUNTIF(空き状況確認テーブル!BP59:BR59,"△")&lt;&gt;0,"△","〇")))</f>
        <v>△</v>
      </c>
      <c r="BQ53" s="217"/>
      <c r="BR53" s="218"/>
      <c r="BS53" s="219" t="str">
        <f ca="1">IF(COUNTIF(空き状況確認テーブル!BS59:BV59,"×")&lt;&gt;0,"×",IF(COUNTIF(空き状況確認テーブル!BS59:BV59,"△")&lt;&gt;0,"△",IF(COUNTIF(空き状況確認テーブル!BS59:BV59,"△")&lt;&gt;0,"△","〇")))</f>
        <v>〇</v>
      </c>
      <c r="BT53" s="219"/>
      <c r="BU53" s="219"/>
      <c r="BV53" s="219"/>
      <c r="BW53" s="219" t="str">
        <f ca="1">IF(COUNTIF(空き状況確認テーブル!BW59:BZ59,"×")&lt;&gt;0,"×",IF(COUNTIF(空き状況確認テーブル!BW59:BZ59,"△")&lt;&gt;0,"△",IF(COUNTIF(空き状況確認テーブル!BW59:BZ59,"△")&lt;&gt;0,"△","〇")))</f>
        <v>〇</v>
      </c>
      <c r="BX53" s="219"/>
      <c r="BY53" s="219"/>
      <c r="BZ53" s="219"/>
      <c r="CA53" s="219" t="str">
        <f ca="1">IF(COUNTIF(空き状況確認テーブル!CA59:CD59,"×")&lt;&gt;0,"×",IF(COUNTIF(空き状況確認テーブル!CA59:CD59,"△")&lt;&gt;0,"△",IF(COUNTIF(空き状況確認テーブル!CA59:CD59,"△")&lt;&gt;0,"△","〇")))</f>
        <v>△</v>
      </c>
      <c r="CB53" s="219"/>
      <c r="CC53" s="219"/>
      <c r="CD53" s="219"/>
      <c r="CE53" s="216" t="str">
        <f ca="1">IF(COUNTIF(空き状況確認テーブル!CE59:CG59,"×")&lt;&gt;0,"×",IF(COUNTIF(空き状況確認テーブル!CE59:CG59,"△")&lt;&gt;0,"△",IF(COUNTIF(空き状況確認テーブル!CE59:CG59,"△")&lt;&gt;0,"△","〇")))</f>
        <v>△</v>
      </c>
      <c r="CF53" s="217"/>
      <c r="CG53" s="220"/>
      <c r="CH53" s="187"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6" t="str">
        <f ca="1">IF(COUNTIF(空き状況確認テーブル!CN59:CP59,"×")&lt;&gt;0,"×",IF(COUNTIF(空き状況確認テーブル!CN59:CP59,"△")&lt;&gt;0,"△",IF(COUNTIF(空き状況確認テーブル!CN59:CP59,"△")&lt;&gt;0,"△","〇")))</f>
        <v>△</v>
      </c>
      <c r="CO53" s="217"/>
      <c r="CP53" s="218"/>
      <c r="CQ53" s="219" t="str">
        <f ca="1">IF(COUNTIF(空き状況確認テーブル!CQ59:CT59,"×")&lt;&gt;0,"×",IF(COUNTIF(空き状況確認テーブル!CQ59:CT59,"△")&lt;&gt;0,"△",IF(COUNTIF(空き状況確認テーブル!CQ59:CT59,"△")&lt;&gt;0,"△","〇")))</f>
        <v>〇</v>
      </c>
      <c r="CR53" s="219"/>
      <c r="CS53" s="219"/>
      <c r="CT53" s="219"/>
      <c r="CU53" s="219" t="str">
        <f ca="1">IF(COUNTIF(空き状況確認テーブル!CU59:CX59,"×")&lt;&gt;0,"×",IF(COUNTIF(空き状況確認テーブル!CU59:CX59,"△")&lt;&gt;0,"△",IF(COUNTIF(空き状況確認テーブル!CU59:CX59,"△")&lt;&gt;0,"△","〇")))</f>
        <v>〇</v>
      </c>
      <c r="CV53" s="219"/>
      <c r="CW53" s="219"/>
      <c r="CX53" s="219"/>
      <c r="CY53" s="219" t="str">
        <f ca="1">IF(COUNTIF(空き状況確認テーブル!CY59:DB59,"×")&lt;&gt;0,"×",IF(COUNTIF(空き状況確認テーブル!CY59:DB59,"△")&lt;&gt;0,"△",IF(COUNTIF(空き状況確認テーブル!CY59:DB59,"△")&lt;&gt;0,"△","〇")))</f>
        <v>△</v>
      </c>
      <c r="CZ53" s="219"/>
      <c r="DA53" s="219"/>
      <c r="DB53" s="219"/>
      <c r="DC53" s="216" t="str">
        <f ca="1">IF(COUNTIF(空き状況確認テーブル!DC59:DE59,"×")&lt;&gt;0,"×",IF(COUNTIF(空き状況確認テーブル!DC59:DE59,"△")&lt;&gt;0,"△",IF(COUNTIF(空き状況確認テーブル!DC59:DE59,"△")&lt;&gt;0,"△","〇")))</f>
        <v>△</v>
      </c>
      <c r="DD53" s="217"/>
      <c r="DE53" s="220"/>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6" t="str">
        <f ca="1">IF(COUNTIF(空き状況確認テーブル!DL59:DN59,"×")&lt;&gt;0,"×",IF(COUNTIF(空き状況確認テーブル!DL59:DN59,"△")&lt;&gt;0,"△",IF(COUNTIF(空き状況確認テーブル!DL59:DN59,"△")&lt;&gt;0,"△","〇")))</f>
        <v>△</v>
      </c>
      <c r="DM53" s="217"/>
      <c r="DN53" s="218"/>
      <c r="DO53" s="219" t="str">
        <f ca="1">IF(COUNTIF(空き状況確認テーブル!DO59:DR59,"×")&lt;&gt;0,"×",IF(COUNTIF(空き状況確認テーブル!DO59:DR59,"△")&lt;&gt;0,"△",IF(COUNTIF(空き状況確認テーブル!DO59:DR59,"△")&lt;&gt;0,"△","〇")))</f>
        <v>〇</v>
      </c>
      <c r="DP53" s="219"/>
      <c r="DQ53" s="219"/>
      <c r="DR53" s="219"/>
      <c r="DS53" s="219" t="str">
        <f ca="1">IF(COUNTIF(空き状況確認テーブル!DS59:DV59,"×")&lt;&gt;0,"×",IF(COUNTIF(空き状況確認テーブル!DS59:DV59,"△")&lt;&gt;0,"△",IF(COUNTIF(空き状況確認テーブル!DS59:DV59,"△")&lt;&gt;0,"△","〇")))</f>
        <v>〇</v>
      </c>
      <c r="DT53" s="219"/>
      <c r="DU53" s="219"/>
      <c r="DV53" s="219"/>
      <c r="DW53" s="219" t="str">
        <f ca="1">IF(COUNTIF(空き状況確認テーブル!DW59:DZ59,"×")&lt;&gt;0,"×",IF(COUNTIF(空き状況確認テーブル!DW59:DZ59,"△")&lt;&gt;0,"△",IF(COUNTIF(空き状況確認テーブル!DW59:DZ59,"△")&lt;&gt;0,"△","〇")))</f>
        <v>△</v>
      </c>
      <c r="DX53" s="219"/>
      <c r="DY53" s="219"/>
      <c r="DZ53" s="219"/>
      <c r="EA53" s="216" t="str">
        <f ca="1">IF(COUNTIF(空き状況確認テーブル!EA59:EC59,"×")&lt;&gt;0,"×",IF(COUNTIF(空き状況確認テーブル!EA59:EC59,"△")&lt;&gt;0,"△",IF(COUNTIF(空き状況確認テーブル!EA59:EC59,"△")&lt;&gt;0,"△","〇")))</f>
        <v>△</v>
      </c>
      <c r="EB53" s="217"/>
      <c r="EC53" s="220"/>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6" t="str">
        <f ca="1">IF(COUNTIF(空き状況確認テーブル!EJ59:EL59,"×")&lt;&gt;0,"×",IF(COUNTIF(空き状況確認テーブル!EJ59:EL59,"△")&lt;&gt;0,"△",IF(COUNTIF(空き状況確認テーブル!EJ59:EL59,"△")&lt;&gt;0,"△","〇")))</f>
        <v>×</v>
      </c>
      <c r="EK53" s="217"/>
      <c r="EL53" s="218"/>
      <c r="EM53" s="219" t="str">
        <f ca="1">IF(COUNTIF(空き状況確認テーブル!EM59:EP59,"×")&lt;&gt;0,"×",IF(COUNTIF(空き状況確認テーブル!EM59:EP59,"△")&lt;&gt;0,"△",IF(COUNTIF(空き状況確認テーブル!EM59:EP59,"△")&lt;&gt;0,"△","〇")))</f>
        <v>×</v>
      </c>
      <c r="EN53" s="219"/>
      <c r="EO53" s="219"/>
      <c r="EP53" s="219"/>
      <c r="EQ53" s="219" t="str">
        <f ca="1">IF(COUNTIF(空き状況確認テーブル!EQ59:ET59,"×")&lt;&gt;0,"×",IF(COUNTIF(空き状況確認テーブル!EQ59:ET59,"△")&lt;&gt;0,"△",IF(COUNTIF(空き状況確認テーブル!EQ59:ET59,"△")&lt;&gt;0,"△","〇")))</f>
        <v>×</v>
      </c>
      <c r="ER53" s="219"/>
      <c r="ES53" s="219"/>
      <c r="ET53" s="219"/>
      <c r="EU53" s="219" t="str">
        <f ca="1">IF(COUNTIF(空き状況確認テーブル!EU59:EX59,"×")&lt;&gt;0,"×",IF(COUNTIF(空き状況確認テーブル!EU59:EX59,"△")&lt;&gt;0,"△",IF(COUNTIF(空き状況確認テーブル!EU59:EX59,"△")&lt;&gt;0,"△","〇")))</f>
        <v>×</v>
      </c>
      <c r="EV53" s="219"/>
      <c r="EW53" s="219"/>
      <c r="EX53" s="219"/>
      <c r="EY53" s="216" t="str">
        <f ca="1">IF(COUNTIF(空き状況確認テーブル!EY59:FA59,"×")&lt;&gt;0,"×",IF(COUNTIF(空き状況確認テーブル!EY59:FA59,"△")&lt;&gt;0,"△",IF(COUNTIF(空き状況確認テーブル!EY59:FA59,"△")&lt;&gt;0,"△","〇")))</f>
        <v>×</v>
      </c>
      <c r="EZ53" s="217"/>
      <c r="FA53" s="220"/>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6" t="str">
        <f ca="1">IF(COUNTIF(空き状況確認テーブル!FH59:FJ59,"×")&lt;&gt;0,"×",IF(COUNTIF(空き状況確認テーブル!FH59:FJ59,"△")&lt;&gt;0,"△",IF(COUNTIF(空き状況確認テーブル!FH59:FJ59,"△")&lt;&gt;0,"△","〇")))</f>
        <v>×</v>
      </c>
      <c r="FI53" s="217"/>
      <c r="FJ53" s="218"/>
      <c r="FK53" s="219" t="str">
        <f ca="1">IF(COUNTIF(空き状況確認テーブル!FK59:FN59,"×")&lt;&gt;0,"×",IF(COUNTIF(空き状況確認テーブル!FK59:FN59,"△")&lt;&gt;0,"△",IF(COUNTIF(空き状況確認テーブル!FK59:FN59,"△")&lt;&gt;0,"△","〇")))</f>
        <v>×</v>
      </c>
      <c r="FL53" s="219"/>
      <c r="FM53" s="219"/>
      <c r="FN53" s="219"/>
      <c r="FO53" s="219" t="str">
        <f ca="1">IF(COUNTIF(空き状況確認テーブル!FO59:FR59,"×")&lt;&gt;0,"×",IF(COUNTIF(空き状況確認テーブル!FO59:FR59,"△")&lt;&gt;0,"△",IF(COUNTIF(空き状況確認テーブル!FO59:FR59,"△")&lt;&gt;0,"△","〇")))</f>
        <v>×</v>
      </c>
      <c r="FP53" s="219"/>
      <c r="FQ53" s="219"/>
      <c r="FR53" s="219"/>
      <c r="FS53" s="219" t="str">
        <f ca="1">IF(COUNTIF(空き状況確認テーブル!FS59:FV59,"×")&lt;&gt;0,"×",IF(COUNTIF(空き状況確認テーブル!FS59:FV59,"△")&lt;&gt;0,"△",IF(COUNTIF(空き状況確認テーブル!FS59:FV59,"△")&lt;&gt;0,"△","〇")))</f>
        <v>×</v>
      </c>
      <c r="FT53" s="219"/>
      <c r="FU53" s="219"/>
      <c r="FV53" s="219"/>
      <c r="FW53" s="216" t="str">
        <f ca="1">IF(COUNTIF(空き状況確認テーブル!FW59:FY59,"×")&lt;&gt;0,"×",IF(COUNTIF(空き状況確認テーブル!FW59:FY59,"△")&lt;&gt;0,"△",IF(COUNTIF(空き状況確認テーブル!FW59:FY59,"△")&lt;&gt;0,"△","〇")))</f>
        <v>×</v>
      </c>
      <c r="FX53" s="217"/>
      <c r="FY53" s="220"/>
    </row>
    <row r="54" spans="1:181">
      <c r="A54" s="47"/>
      <c r="B54" s="161" t="s">
        <v>358</v>
      </c>
      <c r="C54" s="199" t="s">
        <v>461</v>
      </c>
      <c r="D54" s="11" t="s">
        <v>403</v>
      </c>
      <c r="E54" s="10" t="str">
        <f>INDEX(施設情報!$D$1:$D$1000,MATCH(D54,施設情報!$C$1:$C$1000,0))</f>
        <v>1</v>
      </c>
      <c r="F54" s="11"/>
      <c r="G54" s="8" t="str">
        <f t="shared" si="22"/>
        <v>050-46391</v>
      </c>
      <c r="H54" s="10" t="str">
        <f t="shared" si="23"/>
        <v>050-46392</v>
      </c>
      <c r="I54" s="10" t="str">
        <f t="shared" si="24"/>
        <v>050-46393</v>
      </c>
      <c r="J54" s="10" t="str">
        <f t="shared" si="25"/>
        <v>050-46394</v>
      </c>
      <c r="K54" s="10" t="str">
        <f t="shared" si="26"/>
        <v>050-46395</v>
      </c>
      <c r="L54" s="10" t="str">
        <f t="shared" si="27"/>
        <v>050-46396</v>
      </c>
      <c r="M54" s="10" t="str">
        <f t="shared" si="28"/>
        <v>050-46397</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6" t="str">
        <f ca="1">IF(COUNTIF(空き状況確認テーブル!T60:V60,"×")&lt;&gt;0,"×",IF(COUNTIF(空き状況確認テーブル!T60:V60,"△")&lt;&gt;0,"△",IF(COUNTIF(空き状況確認テーブル!T60:V60,"△")&lt;&gt;0,"△","〇")))</f>
        <v>△</v>
      </c>
      <c r="U54" s="217"/>
      <c r="V54" s="218"/>
      <c r="W54" s="219" t="str">
        <f ca="1">IF(COUNTIF(空き状況確認テーブル!W60:Z60,"×")&lt;&gt;0,"×",IF(COUNTIF(空き状況確認テーブル!W60:Z60,"△")&lt;&gt;0,"△",IF(COUNTIF(空き状況確認テーブル!W60:Z60,"△")&lt;&gt;0,"△","〇")))</f>
        <v>〇</v>
      </c>
      <c r="X54" s="219"/>
      <c r="Y54" s="219"/>
      <c r="Z54" s="219"/>
      <c r="AA54" s="219" t="str">
        <f ca="1">IF(COUNTIF(空き状況確認テーブル!AA60:AD60,"×")&lt;&gt;0,"×",IF(COUNTIF(空き状況確認テーブル!AA60:AD60,"△")&lt;&gt;0,"△",IF(COUNTIF(空き状況確認テーブル!AA60:AD60,"△")&lt;&gt;0,"△","〇")))</f>
        <v>〇</v>
      </c>
      <c r="AB54" s="219"/>
      <c r="AC54" s="219"/>
      <c r="AD54" s="219"/>
      <c r="AE54" s="219" t="str">
        <f ca="1">IF(COUNTIF(空き状況確認テーブル!AE60:AH60,"×")&lt;&gt;0,"×",IF(COUNTIF(空き状況確認テーブル!AE60:AH60,"△")&lt;&gt;0,"△",IF(COUNTIF(空き状況確認テーブル!AE60:AH60,"△")&lt;&gt;0,"△","〇")))</f>
        <v>△</v>
      </c>
      <c r="AF54" s="219"/>
      <c r="AG54" s="219"/>
      <c r="AH54" s="219"/>
      <c r="AI54" s="216" t="str">
        <f ca="1">IF(COUNTIF(空き状況確認テーブル!AI60:AK60,"×")&lt;&gt;0,"×",IF(COUNTIF(空き状況確認テーブル!AI60:AK60,"△")&lt;&gt;0,"△",IF(COUNTIF(空き状況確認テーブル!AI60:AK60,"△")&lt;&gt;0,"△","〇")))</f>
        <v>△</v>
      </c>
      <c r="AJ54" s="217"/>
      <c r="AK54" s="220"/>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6" t="str">
        <f ca="1">IF(COUNTIF(空き状況確認テーブル!AR60:AT60,"×")&lt;&gt;0,"×",IF(COUNTIF(空き状況確認テーブル!AR60:AT60,"△")&lt;&gt;0,"△",IF(COUNTIF(空き状況確認テーブル!AR60:AT60,"△")&lt;&gt;0,"△","〇")))</f>
        <v>△</v>
      </c>
      <c r="AS54" s="217"/>
      <c r="AT54" s="218"/>
      <c r="AU54" s="219" t="str">
        <f ca="1">IF(COUNTIF(空き状況確認テーブル!AU60:AX60,"×")&lt;&gt;0,"×",IF(COUNTIF(空き状況確認テーブル!AU60:AX60,"△")&lt;&gt;0,"△",IF(COUNTIF(空き状況確認テーブル!AU60:AX60,"△")&lt;&gt;0,"△","〇")))</f>
        <v>〇</v>
      </c>
      <c r="AV54" s="219"/>
      <c r="AW54" s="219"/>
      <c r="AX54" s="219"/>
      <c r="AY54" s="219" t="str">
        <f ca="1">IF(COUNTIF(空き状況確認テーブル!AY60:BB60,"×")&lt;&gt;0,"×",IF(COUNTIF(空き状況確認テーブル!AY60:BB60,"△")&lt;&gt;0,"△",IF(COUNTIF(空き状況確認テーブル!AY60:BB60,"△")&lt;&gt;0,"△","〇")))</f>
        <v>〇</v>
      </c>
      <c r="AZ54" s="219"/>
      <c r="BA54" s="219"/>
      <c r="BB54" s="219"/>
      <c r="BC54" s="219" t="str">
        <f ca="1">IF(COUNTIF(空き状況確認テーブル!BC60:BF60,"×")&lt;&gt;0,"×",IF(COUNTIF(空き状況確認テーブル!BC60:BF60,"△")&lt;&gt;0,"△",IF(COUNTIF(空き状況確認テーブル!BC60:BF60,"△")&lt;&gt;0,"△","〇")))</f>
        <v>△</v>
      </c>
      <c r="BD54" s="219"/>
      <c r="BE54" s="219"/>
      <c r="BF54" s="219"/>
      <c r="BG54" s="216" t="str">
        <f ca="1">IF(COUNTIF(空き状況確認テーブル!BG60:BI60,"×")&lt;&gt;0,"×",IF(COUNTIF(空き状況確認テーブル!BG60:BI60,"△")&lt;&gt;0,"△",IF(COUNTIF(空き状況確認テーブル!BG60:BI60,"△")&lt;&gt;0,"△","〇")))</f>
        <v>△</v>
      </c>
      <c r="BH54" s="217"/>
      <c r="BI54" s="220"/>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6" t="str">
        <f ca="1">IF(COUNTIF(空き状況確認テーブル!BP60:BR60,"×")&lt;&gt;0,"×",IF(COUNTIF(空き状況確認テーブル!BP60:BR60,"△")&lt;&gt;0,"△",IF(COUNTIF(空き状況確認テーブル!BP60:BR60,"△")&lt;&gt;0,"△","〇")))</f>
        <v>△</v>
      </c>
      <c r="BQ54" s="217"/>
      <c r="BR54" s="218"/>
      <c r="BS54" s="219" t="str">
        <f ca="1">IF(COUNTIF(空き状況確認テーブル!BS60:BV60,"×")&lt;&gt;0,"×",IF(COUNTIF(空き状況確認テーブル!BS60:BV60,"△")&lt;&gt;0,"△",IF(COUNTIF(空き状況確認テーブル!BS60:BV60,"△")&lt;&gt;0,"△","〇")))</f>
        <v>〇</v>
      </c>
      <c r="BT54" s="219"/>
      <c r="BU54" s="219"/>
      <c r="BV54" s="219"/>
      <c r="BW54" s="219" t="str">
        <f ca="1">IF(COUNTIF(空き状況確認テーブル!BW60:BZ60,"×")&lt;&gt;0,"×",IF(COUNTIF(空き状況確認テーブル!BW60:BZ60,"△")&lt;&gt;0,"△",IF(COUNTIF(空き状況確認テーブル!BW60:BZ60,"△")&lt;&gt;0,"△","〇")))</f>
        <v>〇</v>
      </c>
      <c r="BX54" s="219"/>
      <c r="BY54" s="219"/>
      <c r="BZ54" s="219"/>
      <c r="CA54" s="219" t="str">
        <f ca="1">IF(COUNTIF(空き状況確認テーブル!CA60:CD60,"×")&lt;&gt;0,"×",IF(COUNTIF(空き状況確認テーブル!CA60:CD60,"△")&lt;&gt;0,"△",IF(COUNTIF(空き状況確認テーブル!CA60:CD60,"△")&lt;&gt;0,"△","〇")))</f>
        <v>△</v>
      </c>
      <c r="CB54" s="219"/>
      <c r="CC54" s="219"/>
      <c r="CD54" s="219"/>
      <c r="CE54" s="216" t="str">
        <f ca="1">IF(COUNTIF(空き状況確認テーブル!CE60:CG60,"×")&lt;&gt;0,"×",IF(COUNTIF(空き状況確認テーブル!CE60:CG60,"△")&lt;&gt;0,"△",IF(COUNTIF(空き状況確認テーブル!CE60:CG60,"△")&lt;&gt;0,"△","〇")))</f>
        <v>△</v>
      </c>
      <c r="CF54" s="217"/>
      <c r="CG54" s="220"/>
      <c r="CH54" s="187"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6" t="str">
        <f ca="1">IF(COUNTIF(空き状況確認テーブル!CN60:CP60,"×")&lt;&gt;0,"×",IF(COUNTIF(空き状況確認テーブル!CN60:CP60,"△")&lt;&gt;0,"△",IF(COUNTIF(空き状況確認テーブル!CN60:CP60,"△")&lt;&gt;0,"△","〇")))</f>
        <v>△</v>
      </c>
      <c r="CO54" s="217"/>
      <c r="CP54" s="218"/>
      <c r="CQ54" s="219" t="str">
        <f ca="1">IF(COUNTIF(空き状況確認テーブル!CQ60:CT60,"×")&lt;&gt;0,"×",IF(COUNTIF(空き状況確認テーブル!CQ60:CT60,"△")&lt;&gt;0,"△",IF(COUNTIF(空き状況確認テーブル!CQ60:CT60,"△")&lt;&gt;0,"△","〇")))</f>
        <v>〇</v>
      </c>
      <c r="CR54" s="219"/>
      <c r="CS54" s="219"/>
      <c r="CT54" s="219"/>
      <c r="CU54" s="219" t="str">
        <f ca="1">IF(COUNTIF(空き状況確認テーブル!CU60:CX60,"×")&lt;&gt;0,"×",IF(COUNTIF(空き状況確認テーブル!CU60:CX60,"△")&lt;&gt;0,"△",IF(COUNTIF(空き状況確認テーブル!CU60:CX60,"△")&lt;&gt;0,"△","〇")))</f>
        <v>〇</v>
      </c>
      <c r="CV54" s="219"/>
      <c r="CW54" s="219"/>
      <c r="CX54" s="219"/>
      <c r="CY54" s="219" t="str">
        <f ca="1">IF(COUNTIF(空き状況確認テーブル!CY60:DB60,"×")&lt;&gt;0,"×",IF(COUNTIF(空き状況確認テーブル!CY60:DB60,"△")&lt;&gt;0,"△",IF(COUNTIF(空き状況確認テーブル!CY60:DB60,"△")&lt;&gt;0,"△","〇")))</f>
        <v>△</v>
      </c>
      <c r="CZ54" s="219"/>
      <c r="DA54" s="219"/>
      <c r="DB54" s="219"/>
      <c r="DC54" s="216" t="str">
        <f ca="1">IF(COUNTIF(空き状況確認テーブル!DC60:DE60,"×")&lt;&gt;0,"×",IF(COUNTIF(空き状況確認テーブル!DC60:DE60,"△")&lt;&gt;0,"△",IF(COUNTIF(空き状況確認テーブル!DC60:DE60,"△")&lt;&gt;0,"△","〇")))</f>
        <v>△</v>
      </c>
      <c r="DD54" s="217"/>
      <c r="DE54" s="220"/>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6" t="str">
        <f ca="1">IF(COUNTIF(空き状況確認テーブル!DL60:DN60,"×")&lt;&gt;0,"×",IF(COUNTIF(空き状況確認テーブル!DL60:DN60,"△")&lt;&gt;0,"△",IF(COUNTIF(空き状況確認テーブル!DL60:DN60,"△")&lt;&gt;0,"△","〇")))</f>
        <v>△</v>
      </c>
      <c r="DM54" s="217"/>
      <c r="DN54" s="218"/>
      <c r="DO54" s="219" t="str">
        <f ca="1">IF(COUNTIF(空き状況確認テーブル!DO60:DR60,"×")&lt;&gt;0,"×",IF(COUNTIF(空き状況確認テーブル!DO60:DR60,"△")&lt;&gt;0,"△",IF(COUNTIF(空き状況確認テーブル!DO60:DR60,"△")&lt;&gt;0,"△","〇")))</f>
        <v>〇</v>
      </c>
      <c r="DP54" s="219"/>
      <c r="DQ54" s="219"/>
      <c r="DR54" s="219"/>
      <c r="DS54" s="219" t="str">
        <f ca="1">IF(COUNTIF(空き状況確認テーブル!DS60:DV60,"×")&lt;&gt;0,"×",IF(COUNTIF(空き状況確認テーブル!DS60:DV60,"△")&lt;&gt;0,"△",IF(COUNTIF(空き状況確認テーブル!DS60:DV60,"△")&lt;&gt;0,"△","〇")))</f>
        <v>〇</v>
      </c>
      <c r="DT54" s="219"/>
      <c r="DU54" s="219"/>
      <c r="DV54" s="219"/>
      <c r="DW54" s="219" t="str">
        <f ca="1">IF(COUNTIF(空き状況確認テーブル!DW60:DZ60,"×")&lt;&gt;0,"×",IF(COUNTIF(空き状況確認テーブル!DW60:DZ60,"△")&lt;&gt;0,"△",IF(COUNTIF(空き状況確認テーブル!DW60:DZ60,"△")&lt;&gt;0,"△","〇")))</f>
        <v>△</v>
      </c>
      <c r="DX54" s="219"/>
      <c r="DY54" s="219"/>
      <c r="DZ54" s="219"/>
      <c r="EA54" s="216" t="str">
        <f ca="1">IF(COUNTIF(空き状況確認テーブル!EA60:EC60,"×")&lt;&gt;0,"×",IF(COUNTIF(空き状況確認テーブル!EA60:EC60,"△")&lt;&gt;0,"△",IF(COUNTIF(空き状況確認テーブル!EA60:EC60,"△")&lt;&gt;0,"△","〇")))</f>
        <v>△</v>
      </c>
      <c r="EB54" s="217"/>
      <c r="EC54" s="220"/>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6" t="str">
        <f ca="1">IF(COUNTIF(空き状況確認テーブル!EJ60:EL60,"×")&lt;&gt;0,"×",IF(COUNTIF(空き状況確認テーブル!EJ60:EL60,"△")&lt;&gt;0,"△",IF(COUNTIF(空き状況確認テーブル!EJ60:EL60,"△")&lt;&gt;0,"△","〇")))</f>
        <v>×</v>
      </c>
      <c r="EK54" s="217"/>
      <c r="EL54" s="218"/>
      <c r="EM54" s="219" t="str">
        <f ca="1">IF(COUNTIF(空き状況確認テーブル!EM60:EP60,"×")&lt;&gt;0,"×",IF(COUNTIF(空き状況確認テーブル!EM60:EP60,"△")&lt;&gt;0,"△",IF(COUNTIF(空き状況確認テーブル!EM60:EP60,"△")&lt;&gt;0,"△","〇")))</f>
        <v>×</v>
      </c>
      <c r="EN54" s="219"/>
      <c r="EO54" s="219"/>
      <c r="EP54" s="219"/>
      <c r="EQ54" s="219" t="str">
        <f ca="1">IF(COUNTIF(空き状況確認テーブル!EQ60:ET60,"×")&lt;&gt;0,"×",IF(COUNTIF(空き状況確認テーブル!EQ60:ET60,"△")&lt;&gt;0,"△",IF(COUNTIF(空き状況確認テーブル!EQ60:ET60,"△")&lt;&gt;0,"△","〇")))</f>
        <v>×</v>
      </c>
      <c r="ER54" s="219"/>
      <c r="ES54" s="219"/>
      <c r="ET54" s="219"/>
      <c r="EU54" s="219" t="str">
        <f ca="1">IF(COUNTIF(空き状況確認テーブル!EU60:EX60,"×")&lt;&gt;0,"×",IF(COUNTIF(空き状況確認テーブル!EU60:EX60,"△")&lt;&gt;0,"△",IF(COUNTIF(空き状況確認テーブル!EU60:EX60,"△")&lt;&gt;0,"△","〇")))</f>
        <v>×</v>
      </c>
      <c r="EV54" s="219"/>
      <c r="EW54" s="219"/>
      <c r="EX54" s="219"/>
      <c r="EY54" s="216" t="str">
        <f ca="1">IF(COUNTIF(空き状況確認テーブル!EY60:FA60,"×")&lt;&gt;0,"×",IF(COUNTIF(空き状況確認テーブル!EY60:FA60,"△")&lt;&gt;0,"△",IF(COUNTIF(空き状況確認テーブル!EY60:FA60,"△")&lt;&gt;0,"△","〇")))</f>
        <v>×</v>
      </c>
      <c r="EZ54" s="217"/>
      <c r="FA54" s="220"/>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6" t="str">
        <f ca="1">IF(COUNTIF(空き状況確認テーブル!FH60:FJ60,"×")&lt;&gt;0,"×",IF(COUNTIF(空き状況確認テーブル!FH60:FJ60,"△")&lt;&gt;0,"△",IF(COUNTIF(空き状況確認テーブル!FH60:FJ60,"△")&lt;&gt;0,"△","〇")))</f>
        <v>×</v>
      </c>
      <c r="FI54" s="217"/>
      <c r="FJ54" s="218"/>
      <c r="FK54" s="219" t="str">
        <f ca="1">IF(COUNTIF(空き状況確認テーブル!FK60:FN60,"×")&lt;&gt;0,"×",IF(COUNTIF(空き状況確認テーブル!FK60:FN60,"△")&lt;&gt;0,"△",IF(COUNTIF(空き状況確認テーブル!FK60:FN60,"△")&lt;&gt;0,"△","〇")))</f>
        <v>×</v>
      </c>
      <c r="FL54" s="219"/>
      <c r="FM54" s="219"/>
      <c r="FN54" s="219"/>
      <c r="FO54" s="219" t="str">
        <f ca="1">IF(COUNTIF(空き状況確認テーブル!FO60:FR60,"×")&lt;&gt;0,"×",IF(COUNTIF(空き状況確認テーブル!FO60:FR60,"△")&lt;&gt;0,"△",IF(COUNTIF(空き状況確認テーブル!FO60:FR60,"△")&lt;&gt;0,"△","〇")))</f>
        <v>×</v>
      </c>
      <c r="FP54" s="219"/>
      <c r="FQ54" s="219"/>
      <c r="FR54" s="219"/>
      <c r="FS54" s="219" t="str">
        <f ca="1">IF(COUNTIF(空き状況確認テーブル!FS60:FV60,"×")&lt;&gt;0,"×",IF(COUNTIF(空き状況確認テーブル!FS60:FV60,"△")&lt;&gt;0,"△",IF(COUNTIF(空き状況確認テーブル!FS60:FV60,"△")&lt;&gt;0,"△","〇")))</f>
        <v>×</v>
      </c>
      <c r="FT54" s="219"/>
      <c r="FU54" s="219"/>
      <c r="FV54" s="219"/>
      <c r="FW54" s="216" t="str">
        <f ca="1">IF(COUNTIF(空き状況確認テーブル!FW60:FY60,"×")&lt;&gt;0,"×",IF(COUNTIF(空き状況確認テーブル!FW60:FY60,"△")&lt;&gt;0,"△",IF(COUNTIF(空き状況確認テーブル!FW60:FY60,"△")&lt;&gt;0,"△","〇")))</f>
        <v>×</v>
      </c>
      <c r="FX54" s="217"/>
      <c r="FY54" s="220"/>
    </row>
    <row r="55" spans="1:181">
      <c r="A55" s="47"/>
      <c r="B55" s="180" t="s">
        <v>380</v>
      </c>
      <c r="C55" s="199" t="s">
        <v>339</v>
      </c>
      <c r="D55" s="11" t="s">
        <v>200</v>
      </c>
      <c r="E55" s="10" t="str">
        <f>INDEX(施設情報!$D$1:$D$1000,MATCH(D55,施設情報!$C$1:$C$1000,0))</f>
        <v>1</v>
      </c>
      <c r="F55" s="11"/>
      <c r="G55" s="8" t="str">
        <f t="shared" si="22"/>
        <v>051-46391</v>
      </c>
      <c r="H55" s="10" t="str">
        <f t="shared" si="23"/>
        <v>051-46392</v>
      </c>
      <c r="I55" s="10" t="str">
        <f t="shared" si="24"/>
        <v>051-46393</v>
      </c>
      <c r="J55" s="10" t="str">
        <f t="shared" si="25"/>
        <v>051-46394</v>
      </c>
      <c r="K55" s="10" t="str">
        <f t="shared" si="26"/>
        <v>051-46395</v>
      </c>
      <c r="L55" s="10" t="str">
        <f t="shared" si="27"/>
        <v>051-46396</v>
      </c>
      <c r="M55" s="10" t="str">
        <f t="shared" si="28"/>
        <v>051-46397</v>
      </c>
      <c r="N55" s="221" t="str">
        <f ca="1">IF(COUNTIF(空き状況確認テーブル!N61:AK61,"×")&lt;&gt;0,"×",IF(COUNTIF(空き状況確認テーブル!N61:AK61,"△")&lt;&gt;0,"△","〇"))</f>
        <v>〇</v>
      </c>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22"/>
      <c r="AL55" s="221" t="str">
        <f ca="1">IF(COUNTIF(空き状況確認テーブル!AL61:BI61,"×")&lt;&gt;0,"×",IF(COUNTIF(空き状況確認テーブル!AL61:BI61,"△")&lt;&gt;0,"△","〇"))</f>
        <v>〇</v>
      </c>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22"/>
      <c r="BJ55" s="221" t="str">
        <f ca="1">IF(COUNTIF(空き状況確認テーブル!BJ61:CG61,"×")&lt;&gt;0,"×",IF(COUNTIF(空き状況確認テーブル!BJ61:CG61,"△")&lt;&gt;0,"△","〇"))</f>
        <v>〇</v>
      </c>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22"/>
      <c r="CH55" s="218" t="str">
        <f ca="1">IF(COUNTIF(空き状況確認テーブル!CH61:DE61,"×")&lt;&gt;0,"×",IF(COUNTIF(空き状況確認テーブル!CH61:DE61,"△")&lt;&gt;0,"△","〇"))</f>
        <v>〇</v>
      </c>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22"/>
      <c r="DF55" s="221" t="str">
        <f ca="1">IF(COUNTIF(空き状況確認テーブル!DF61:EC61,"×")&lt;&gt;0,"×",IF(COUNTIF(空き状況確認テーブル!DF61:EC61,"△")&lt;&gt;0,"△","〇"))</f>
        <v>〇</v>
      </c>
      <c r="DG55" s="219"/>
      <c r="DH55" s="219"/>
      <c r="DI55" s="219"/>
      <c r="DJ55" s="219"/>
      <c r="DK55" s="219"/>
      <c r="DL55" s="219"/>
      <c r="DM55" s="219"/>
      <c r="DN55" s="219"/>
      <c r="DO55" s="219"/>
      <c r="DP55" s="219"/>
      <c r="DQ55" s="219"/>
      <c r="DR55" s="219"/>
      <c r="DS55" s="219"/>
      <c r="DT55" s="219"/>
      <c r="DU55" s="219"/>
      <c r="DV55" s="219"/>
      <c r="DW55" s="219"/>
      <c r="DX55" s="219"/>
      <c r="DY55" s="219"/>
      <c r="DZ55" s="219"/>
      <c r="EA55" s="219"/>
      <c r="EB55" s="219"/>
      <c r="EC55" s="222"/>
      <c r="ED55" s="221" t="str">
        <f ca="1">IF(COUNTIF(空き状況確認テーブル!ED61:FA61,"×")&lt;&gt;0,"×",IF(COUNTIF(空き状況確認テーブル!ED61:FA61,"△")&lt;&gt;0,"△","〇"))</f>
        <v>×</v>
      </c>
      <c r="EE55" s="219"/>
      <c r="EF55" s="219"/>
      <c r="EG55" s="219"/>
      <c r="EH55" s="219"/>
      <c r="EI55" s="219"/>
      <c r="EJ55" s="219"/>
      <c r="EK55" s="219"/>
      <c r="EL55" s="219"/>
      <c r="EM55" s="219"/>
      <c r="EN55" s="219"/>
      <c r="EO55" s="219"/>
      <c r="EP55" s="219"/>
      <c r="EQ55" s="219"/>
      <c r="ER55" s="219"/>
      <c r="ES55" s="219"/>
      <c r="ET55" s="219"/>
      <c r="EU55" s="219"/>
      <c r="EV55" s="219"/>
      <c r="EW55" s="219"/>
      <c r="EX55" s="219"/>
      <c r="EY55" s="219"/>
      <c r="EZ55" s="219"/>
      <c r="FA55" s="222"/>
      <c r="FB55" s="221" t="str">
        <f ca="1">IF(COUNTIF(空き状況確認テーブル!FB61:FY61,"×")&lt;&gt;0,"×",IF(COUNTIF(空き状況確認テーブル!FB61:FY61,"△")&lt;&gt;0,"△","〇"))</f>
        <v>×</v>
      </c>
      <c r="FC55" s="219"/>
      <c r="FD55" s="219"/>
      <c r="FE55" s="219"/>
      <c r="FF55" s="219"/>
      <c r="FG55" s="219"/>
      <c r="FH55" s="219"/>
      <c r="FI55" s="219"/>
      <c r="FJ55" s="219"/>
      <c r="FK55" s="219"/>
      <c r="FL55" s="219"/>
      <c r="FM55" s="219"/>
      <c r="FN55" s="219"/>
      <c r="FO55" s="219"/>
      <c r="FP55" s="219"/>
      <c r="FQ55" s="219"/>
      <c r="FR55" s="219"/>
      <c r="FS55" s="219"/>
      <c r="FT55" s="219"/>
      <c r="FU55" s="219"/>
      <c r="FV55" s="219"/>
      <c r="FW55" s="219"/>
      <c r="FX55" s="219"/>
      <c r="FY55" s="222"/>
    </row>
    <row r="56" spans="1:181">
      <c r="A56" s="47"/>
      <c r="B56" s="159" t="s">
        <v>359</v>
      </c>
      <c r="C56" s="199" t="s">
        <v>340</v>
      </c>
      <c r="D56" s="11" t="s">
        <v>201</v>
      </c>
      <c r="E56" s="10" t="str">
        <f>INDEX(施設情報!$D$1:$D$1000,MATCH(D56,施設情報!$C$1:$C$1000,0))</f>
        <v>1</v>
      </c>
      <c r="F56" s="11"/>
      <c r="G56" s="8" t="str">
        <f t="shared" si="22"/>
        <v>052-46391</v>
      </c>
      <c r="H56" s="10" t="str">
        <f t="shared" si="23"/>
        <v>052-46392</v>
      </c>
      <c r="I56" s="10" t="str">
        <f t="shared" si="24"/>
        <v>052-46393</v>
      </c>
      <c r="J56" s="10" t="str">
        <f t="shared" si="25"/>
        <v>052-46394</v>
      </c>
      <c r="K56" s="10" t="str">
        <f t="shared" si="26"/>
        <v>052-46395</v>
      </c>
      <c r="L56" s="10" t="str">
        <f t="shared" si="27"/>
        <v>052-46396</v>
      </c>
      <c r="M56" s="10" t="str">
        <f t="shared" si="28"/>
        <v>052-46397</v>
      </c>
      <c r="N56" s="221" t="str">
        <f ca="1">IF(COUNTIF(空き状況確認テーブル!N62:AK62,"×")&lt;&gt;0,"×",IF(COUNTIF(空き状況確認テーブル!N62:AK62,"△")&lt;&gt;0,"△","〇"))</f>
        <v>〇</v>
      </c>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22"/>
      <c r="AL56" s="221" t="str">
        <f ca="1">IF(COUNTIF(空き状況確認テーブル!AL62:BI62,"×")&lt;&gt;0,"×",IF(COUNTIF(空き状況確認テーブル!AL62:BI62,"△")&lt;&gt;0,"△","〇"))</f>
        <v>〇</v>
      </c>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22"/>
      <c r="BJ56" s="221" t="str">
        <f ca="1">IF(COUNTIF(空き状況確認テーブル!BJ62:CG62,"×")&lt;&gt;0,"×",IF(COUNTIF(空き状況確認テーブル!BJ62:CG62,"△")&lt;&gt;0,"△","〇"))</f>
        <v>〇</v>
      </c>
      <c r="BK56" s="219"/>
      <c r="BL56" s="219"/>
      <c r="BM56" s="219"/>
      <c r="BN56" s="219"/>
      <c r="BO56" s="219"/>
      <c r="BP56" s="219"/>
      <c r="BQ56" s="219"/>
      <c r="BR56" s="219"/>
      <c r="BS56" s="219"/>
      <c r="BT56" s="219"/>
      <c r="BU56" s="219"/>
      <c r="BV56" s="219"/>
      <c r="BW56" s="219"/>
      <c r="BX56" s="219"/>
      <c r="BY56" s="219"/>
      <c r="BZ56" s="219"/>
      <c r="CA56" s="219"/>
      <c r="CB56" s="219"/>
      <c r="CC56" s="219"/>
      <c r="CD56" s="219"/>
      <c r="CE56" s="219"/>
      <c r="CF56" s="219"/>
      <c r="CG56" s="222"/>
      <c r="CH56" s="218" t="str">
        <f ca="1">IF(COUNTIF(空き状況確認テーブル!CH62:DE62,"×")&lt;&gt;0,"×",IF(COUNTIF(空き状況確認テーブル!CH62:DE62,"△")&lt;&gt;0,"△","〇"))</f>
        <v>〇</v>
      </c>
      <c r="CI56" s="219"/>
      <c r="CJ56" s="219"/>
      <c r="CK56" s="219"/>
      <c r="CL56" s="219"/>
      <c r="CM56" s="219"/>
      <c r="CN56" s="219"/>
      <c r="CO56" s="219"/>
      <c r="CP56" s="219"/>
      <c r="CQ56" s="219"/>
      <c r="CR56" s="219"/>
      <c r="CS56" s="219"/>
      <c r="CT56" s="219"/>
      <c r="CU56" s="219"/>
      <c r="CV56" s="219"/>
      <c r="CW56" s="219"/>
      <c r="CX56" s="219"/>
      <c r="CY56" s="219"/>
      <c r="CZ56" s="219"/>
      <c r="DA56" s="219"/>
      <c r="DB56" s="219"/>
      <c r="DC56" s="219"/>
      <c r="DD56" s="219"/>
      <c r="DE56" s="222"/>
      <c r="DF56" s="221" t="str">
        <f ca="1">IF(COUNTIF(空き状況確認テーブル!DF62:EC62,"×")&lt;&gt;0,"×",IF(COUNTIF(空き状況確認テーブル!DF62:EC62,"△")&lt;&gt;0,"△","〇"))</f>
        <v>〇</v>
      </c>
      <c r="DG56" s="219"/>
      <c r="DH56" s="219"/>
      <c r="DI56" s="219"/>
      <c r="DJ56" s="219"/>
      <c r="DK56" s="219"/>
      <c r="DL56" s="219"/>
      <c r="DM56" s="219"/>
      <c r="DN56" s="219"/>
      <c r="DO56" s="219"/>
      <c r="DP56" s="219"/>
      <c r="DQ56" s="219"/>
      <c r="DR56" s="219"/>
      <c r="DS56" s="219"/>
      <c r="DT56" s="219"/>
      <c r="DU56" s="219"/>
      <c r="DV56" s="219"/>
      <c r="DW56" s="219"/>
      <c r="DX56" s="219"/>
      <c r="DY56" s="219"/>
      <c r="DZ56" s="219"/>
      <c r="EA56" s="219"/>
      <c r="EB56" s="219"/>
      <c r="EC56" s="222"/>
      <c r="ED56" s="221" t="str">
        <f ca="1">IF(COUNTIF(空き状況確認テーブル!ED62:FA62,"×")&lt;&gt;0,"×",IF(COUNTIF(空き状況確認テーブル!ED62:FA62,"△")&lt;&gt;0,"△","〇"))</f>
        <v>×</v>
      </c>
      <c r="EE56" s="219"/>
      <c r="EF56" s="219"/>
      <c r="EG56" s="219"/>
      <c r="EH56" s="219"/>
      <c r="EI56" s="219"/>
      <c r="EJ56" s="219"/>
      <c r="EK56" s="219"/>
      <c r="EL56" s="219"/>
      <c r="EM56" s="219"/>
      <c r="EN56" s="219"/>
      <c r="EO56" s="219"/>
      <c r="EP56" s="219"/>
      <c r="EQ56" s="219"/>
      <c r="ER56" s="219"/>
      <c r="ES56" s="219"/>
      <c r="ET56" s="219"/>
      <c r="EU56" s="219"/>
      <c r="EV56" s="219"/>
      <c r="EW56" s="219"/>
      <c r="EX56" s="219"/>
      <c r="EY56" s="219"/>
      <c r="EZ56" s="219"/>
      <c r="FA56" s="222"/>
      <c r="FB56" s="221" t="str">
        <f ca="1">IF(COUNTIF(空き状況確認テーブル!FB62:FY62,"×")&lt;&gt;0,"×",IF(COUNTIF(空き状況確認テーブル!FB62:FY62,"△")&lt;&gt;0,"△","〇"))</f>
        <v>×</v>
      </c>
      <c r="FC56" s="219"/>
      <c r="FD56" s="219"/>
      <c r="FE56" s="219"/>
      <c r="FF56" s="219"/>
      <c r="FG56" s="219"/>
      <c r="FH56" s="219"/>
      <c r="FI56" s="219"/>
      <c r="FJ56" s="219"/>
      <c r="FK56" s="219"/>
      <c r="FL56" s="219"/>
      <c r="FM56" s="219"/>
      <c r="FN56" s="219"/>
      <c r="FO56" s="219"/>
      <c r="FP56" s="219"/>
      <c r="FQ56" s="219"/>
      <c r="FR56" s="219"/>
      <c r="FS56" s="219"/>
      <c r="FT56" s="219"/>
      <c r="FU56" s="219"/>
      <c r="FV56" s="219"/>
      <c r="FW56" s="219"/>
      <c r="FX56" s="219"/>
      <c r="FY56" s="222"/>
    </row>
    <row r="57" spans="1:181">
      <c r="A57" s="47"/>
      <c r="B57" s="160" t="s">
        <v>359</v>
      </c>
      <c r="C57" s="199" t="s">
        <v>341</v>
      </c>
      <c r="D57" s="11" t="s">
        <v>202</v>
      </c>
      <c r="E57" s="10" t="str">
        <f>INDEX(施設情報!$D$1:$D$1000,MATCH(D57,施設情報!$C$1:$C$1000,0))</f>
        <v>1</v>
      </c>
      <c r="F57" s="11"/>
      <c r="G57" s="8" t="str">
        <f t="shared" si="22"/>
        <v>053-46391</v>
      </c>
      <c r="H57" s="10" t="str">
        <f t="shared" si="23"/>
        <v>053-46392</v>
      </c>
      <c r="I57" s="10" t="str">
        <f t="shared" si="24"/>
        <v>053-46393</v>
      </c>
      <c r="J57" s="10" t="str">
        <f t="shared" si="25"/>
        <v>053-46394</v>
      </c>
      <c r="K57" s="10" t="str">
        <f t="shared" si="26"/>
        <v>053-46395</v>
      </c>
      <c r="L57" s="10" t="str">
        <f t="shared" si="27"/>
        <v>053-46396</v>
      </c>
      <c r="M57" s="10" t="str">
        <f t="shared" si="28"/>
        <v>053-46397</v>
      </c>
      <c r="N57" s="221" t="str">
        <f ca="1">IF(COUNTIF(空き状況確認テーブル!N63:AK63,"×")&lt;&gt;0,"×",IF(COUNTIF(空き状況確認テーブル!N63:AK63,"△")&lt;&gt;0,"△","〇"))</f>
        <v>〇</v>
      </c>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22"/>
      <c r="AL57" s="221" t="str">
        <f ca="1">IF(COUNTIF(空き状況確認テーブル!AL63:BI63,"×")&lt;&gt;0,"×",IF(COUNTIF(空き状況確認テーブル!AL63:BI63,"△")&lt;&gt;0,"△","〇"))</f>
        <v>〇</v>
      </c>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22"/>
      <c r="BJ57" s="221" t="str">
        <f ca="1">IF(COUNTIF(空き状況確認テーブル!BJ63:CG63,"×")&lt;&gt;0,"×",IF(COUNTIF(空き状況確認テーブル!BJ63:CG63,"△")&lt;&gt;0,"△","〇"))</f>
        <v>〇</v>
      </c>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22"/>
      <c r="CH57" s="218" t="str">
        <f ca="1">IF(COUNTIF(空き状況確認テーブル!CH63:DE63,"×")&lt;&gt;0,"×",IF(COUNTIF(空き状況確認テーブル!CH63:DE63,"△")&lt;&gt;0,"△","〇"))</f>
        <v>〇</v>
      </c>
      <c r="CI57" s="219"/>
      <c r="CJ57" s="219"/>
      <c r="CK57" s="219"/>
      <c r="CL57" s="219"/>
      <c r="CM57" s="219"/>
      <c r="CN57" s="219"/>
      <c r="CO57" s="219"/>
      <c r="CP57" s="219"/>
      <c r="CQ57" s="219"/>
      <c r="CR57" s="219"/>
      <c r="CS57" s="219"/>
      <c r="CT57" s="219"/>
      <c r="CU57" s="219"/>
      <c r="CV57" s="219"/>
      <c r="CW57" s="219"/>
      <c r="CX57" s="219"/>
      <c r="CY57" s="219"/>
      <c r="CZ57" s="219"/>
      <c r="DA57" s="219"/>
      <c r="DB57" s="219"/>
      <c r="DC57" s="219"/>
      <c r="DD57" s="219"/>
      <c r="DE57" s="222"/>
      <c r="DF57" s="221" t="str">
        <f ca="1">IF(COUNTIF(空き状況確認テーブル!DF63:EC63,"×")&lt;&gt;0,"×",IF(COUNTIF(空き状況確認テーブル!DF63:EC63,"△")&lt;&gt;0,"△","〇"))</f>
        <v>〇</v>
      </c>
      <c r="DG57" s="219"/>
      <c r="DH57" s="219"/>
      <c r="DI57" s="219"/>
      <c r="DJ57" s="219"/>
      <c r="DK57" s="219"/>
      <c r="DL57" s="219"/>
      <c r="DM57" s="219"/>
      <c r="DN57" s="219"/>
      <c r="DO57" s="219"/>
      <c r="DP57" s="219"/>
      <c r="DQ57" s="219"/>
      <c r="DR57" s="219"/>
      <c r="DS57" s="219"/>
      <c r="DT57" s="219"/>
      <c r="DU57" s="219"/>
      <c r="DV57" s="219"/>
      <c r="DW57" s="219"/>
      <c r="DX57" s="219"/>
      <c r="DY57" s="219"/>
      <c r="DZ57" s="219"/>
      <c r="EA57" s="219"/>
      <c r="EB57" s="219"/>
      <c r="EC57" s="222"/>
      <c r="ED57" s="221" t="str">
        <f ca="1">IF(COUNTIF(空き状況確認テーブル!ED63:FA63,"×")&lt;&gt;0,"×",IF(COUNTIF(空き状況確認テーブル!ED63:FA63,"△")&lt;&gt;0,"△","〇"))</f>
        <v>×</v>
      </c>
      <c r="EE57" s="219"/>
      <c r="EF57" s="219"/>
      <c r="EG57" s="219"/>
      <c r="EH57" s="219"/>
      <c r="EI57" s="219"/>
      <c r="EJ57" s="219"/>
      <c r="EK57" s="219"/>
      <c r="EL57" s="219"/>
      <c r="EM57" s="219"/>
      <c r="EN57" s="219"/>
      <c r="EO57" s="219"/>
      <c r="EP57" s="219"/>
      <c r="EQ57" s="219"/>
      <c r="ER57" s="219"/>
      <c r="ES57" s="219"/>
      <c r="ET57" s="219"/>
      <c r="EU57" s="219"/>
      <c r="EV57" s="219"/>
      <c r="EW57" s="219"/>
      <c r="EX57" s="219"/>
      <c r="EY57" s="219"/>
      <c r="EZ57" s="219"/>
      <c r="FA57" s="222"/>
      <c r="FB57" s="221" t="str">
        <f ca="1">IF(COUNTIF(空き状況確認テーブル!FB63:FY63,"×")&lt;&gt;0,"×",IF(COUNTIF(空き状況確認テーブル!FB63:FY63,"△")&lt;&gt;0,"△","〇"))</f>
        <v>×</v>
      </c>
      <c r="FC57" s="219"/>
      <c r="FD57" s="219"/>
      <c r="FE57" s="219"/>
      <c r="FF57" s="219"/>
      <c r="FG57" s="219"/>
      <c r="FH57" s="219"/>
      <c r="FI57" s="219"/>
      <c r="FJ57" s="219"/>
      <c r="FK57" s="219"/>
      <c r="FL57" s="219"/>
      <c r="FM57" s="219"/>
      <c r="FN57" s="219"/>
      <c r="FO57" s="219"/>
      <c r="FP57" s="219"/>
      <c r="FQ57" s="219"/>
      <c r="FR57" s="219"/>
      <c r="FS57" s="219"/>
      <c r="FT57" s="219"/>
      <c r="FU57" s="219"/>
      <c r="FV57" s="219"/>
      <c r="FW57" s="219"/>
      <c r="FX57" s="219"/>
      <c r="FY57" s="222"/>
    </row>
    <row r="58" spans="1:181">
      <c r="A58" s="47"/>
      <c r="B58" s="161" t="s">
        <v>359</v>
      </c>
      <c r="C58" s="200">
        <v>4</v>
      </c>
      <c r="D58" s="11" t="s">
        <v>203</v>
      </c>
      <c r="E58" s="10" t="str">
        <f>INDEX(施設情報!$D$1:$D$1000,MATCH(D58,施設情報!$C$1:$C$1000,0))</f>
        <v>1</v>
      </c>
      <c r="F58" s="11"/>
      <c r="G58" s="8" t="str">
        <f t="shared" si="22"/>
        <v>054-46391</v>
      </c>
      <c r="H58" s="10" t="str">
        <f t="shared" si="23"/>
        <v>054-46392</v>
      </c>
      <c r="I58" s="10" t="str">
        <f t="shared" si="24"/>
        <v>054-46393</v>
      </c>
      <c r="J58" s="10" t="str">
        <f t="shared" si="25"/>
        <v>054-46394</v>
      </c>
      <c r="K58" s="10" t="str">
        <f t="shared" si="26"/>
        <v>054-46395</v>
      </c>
      <c r="L58" s="10" t="str">
        <f t="shared" si="27"/>
        <v>054-46396</v>
      </c>
      <c r="M58" s="10" t="str">
        <f t="shared" si="28"/>
        <v>054-46397</v>
      </c>
      <c r="N58" s="221" t="str">
        <f ca="1">IF(COUNTIF(空き状況確認テーブル!N64:AK64,"×")&lt;&gt;0,"×",IF(COUNTIF(空き状況確認テーブル!N64:AK64,"△")&lt;&gt;0,"△","〇"))</f>
        <v>〇</v>
      </c>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22"/>
      <c r="AL58" s="221" t="str">
        <f ca="1">IF(COUNTIF(空き状況確認テーブル!AL64:BI64,"×")&lt;&gt;0,"×",IF(COUNTIF(空き状況確認テーブル!AL64:BI64,"△")&lt;&gt;0,"△","〇"))</f>
        <v>〇</v>
      </c>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22"/>
      <c r="BJ58" s="221" t="str">
        <f ca="1">IF(COUNTIF(空き状況確認テーブル!BJ64:CG64,"×")&lt;&gt;0,"×",IF(COUNTIF(空き状況確認テーブル!BJ64:CG64,"△")&lt;&gt;0,"△","〇"))</f>
        <v>〇</v>
      </c>
      <c r="BK58" s="219"/>
      <c r="BL58" s="219"/>
      <c r="BM58" s="219"/>
      <c r="BN58" s="219"/>
      <c r="BO58" s="219"/>
      <c r="BP58" s="219"/>
      <c r="BQ58" s="219"/>
      <c r="BR58" s="219"/>
      <c r="BS58" s="219"/>
      <c r="BT58" s="219"/>
      <c r="BU58" s="219"/>
      <c r="BV58" s="219"/>
      <c r="BW58" s="219"/>
      <c r="BX58" s="219"/>
      <c r="BY58" s="219"/>
      <c r="BZ58" s="219"/>
      <c r="CA58" s="219"/>
      <c r="CB58" s="219"/>
      <c r="CC58" s="219"/>
      <c r="CD58" s="219"/>
      <c r="CE58" s="219"/>
      <c r="CF58" s="219"/>
      <c r="CG58" s="222"/>
      <c r="CH58" s="218" t="str">
        <f ca="1">IF(COUNTIF(空き状況確認テーブル!CH64:DE64,"×")&lt;&gt;0,"×",IF(COUNTIF(空き状況確認テーブル!CH64:DE64,"△")&lt;&gt;0,"△","〇"))</f>
        <v>〇</v>
      </c>
      <c r="CI58" s="219"/>
      <c r="CJ58" s="219"/>
      <c r="CK58" s="219"/>
      <c r="CL58" s="219"/>
      <c r="CM58" s="219"/>
      <c r="CN58" s="219"/>
      <c r="CO58" s="219"/>
      <c r="CP58" s="219"/>
      <c r="CQ58" s="219"/>
      <c r="CR58" s="219"/>
      <c r="CS58" s="219"/>
      <c r="CT58" s="219"/>
      <c r="CU58" s="219"/>
      <c r="CV58" s="219"/>
      <c r="CW58" s="219"/>
      <c r="CX58" s="219"/>
      <c r="CY58" s="219"/>
      <c r="CZ58" s="219"/>
      <c r="DA58" s="219"/>
      <c r="DB58" s="219"/>
      <c r="DC58" s="219"/>
      <c r="DD58" s="219"/>
      <c r="DE58" s="222"/>
      <c r="DF58" s="221" t="str">
        <f ca="1">IF(COUNTIF(空き状況確認テーブル!DF64:EC64,"×")&lt;&gt;0,"×",IF(COUNTIF(空き状況確認テーブル!DF64:EC64,"△")&lt;&gt;0,"△","〇"))</f>
        <v>〇</v>
      </c>
      <c r="DG58" s="219"/>
      <c r="DH58" s="219"/>
      <c r="DI58" s="219"/>
      <c r="DJ58" s="219"/>
      <c r="DK58" s="219"/>
      <c r="DL58" s="219"/>
      <c r="DM58" s="219"/>
      <c r="DN58" s="219"/>
      <c r="DO58" s="219"/>
      <c r="DP58" s="219"/>
      <c r="DQ58" s="219"/>
      <c r="DR58" s="219"/>
      <c r="DS58" s="219"/>
      <c r="DT58" s="219"/>
      <c r="DU58" s="219"/>
      <c r="DV58" s="219"/>
      <c r="DW58" s="219"/>
      <c r="DX58" s="219"/>
      <c r="DY58" s="219"/>
      <c r="DZ58" s="219"/>
      <c r="EA58" s="219"/>
      <c r="EB58" s="219"/>
      <c r="EC58" s="222"/>
      <c r="ED58" s="221" t="str">
        <f ca="1">IF(COUNTIF(空き状況確認テーブル!ED64:FA64,"×")&lt;&gt;0,"×",IF(COUNTIF(空き状況確認テーブル!ED64:FA64,"△")&lt;&gt;0,"△","〇"))</f>
        <v>×</v>
      </c>
      <c r="EE58" s="219"/>
      <c r="EF58" s="219"/>
      <c r="EG58" s="219"/>
      <c r="EH58" s="219"/>
      <c r="EI58" s="219"/>
      <c r="EJ58" s="219"/>
      <c r="EK58" s="219"/>
      <c r="EL58" s="219"/>
      <c r="EM58" s="219"/>
      <c r="EN58" s="219"/>
      <c r="EO58" s="219"/>
      <c r="EP58" s="219"/>
      <c r="EQ58" s="219"/>
      <c r="ER58" s="219"/>
      <c r="ES58" s="219"/>
      <c r="ET58" s="219"/>
      <c r="EU58" s="219"/>
      <c r="EV58" s="219"/>
      <c r="EW58" s="219"/>
      <c r="EX58" s="219"/>
      <c r="EY58" s="219"/>
      <c r="EZ58" s="219"/>
      <c r="FA58" s="222"/>
      <c r="FB58" s="221" t="str">
        <f ca="1">IF(COUNTIF(空き状況確認テーブル!FB64:FY64,"×")&lt;&gt;0,"×",IF(COUNTIF(空き状況確認テーブル!FB64:FY64,"△")&lt;&gt;0,"△","〇"))</f>
        <v>×</v>
      </c>
      <c r="FC58" s="219"/>
      <c r="FD58" s="219"/>
      <c r="FE58" s="219"/>
      <c r="FF58" s="219"/>
      <c r="FG58" s="219"/>
      <c r="FH58" s="219"/>
      <c r="FI58" s="219"/>
      <c r="FJ58" s="219"/>
      <c r="FK58" s="219"/>
      <c r="FL58" s="219"/>
      <c r="FM58" s="219"/>
      <c r="FN58" s="219"/>
      <c r="FO58" s="219"/>
      <c r="FP58" s="219"/>
      <c r="FQ58" s="219"/>
      <c r="FR58" s="219"/>
      <c r="FS58" s="219"/>
      <c r="FT58" s="219"/>
      <c r="FU58" s="219"/>
      <c r="FV58" s="219"/>
      <c r="FW58" s="219"/>
      <c r="FX58" s="219"/>
      <c r="FY58" s="222"/>
    </row>
    <row r="59" spans="1:181">
      <c r="A59" s="47"/>
      <c r="B59" s="179" t="s">
        <v>381</v>
      </c>
      <c r="C59" s="199" t="s">
        <v>338</v>
      </c>
      <c r="D59" s="11" t="s">
        <v>204</v>
      </c>
      <c r="E59" s="10" t="str">
        <f>INDEX(施設情報!$D$1:$D$1000,MATCH(D59,施設情報!$C$1:$C$1000,0))</f>
        <v>1</v>
      </c>
      <c r="F59" s="11"/>
      <c r="G59" s="8" t="str">
        <f t="shared" si="22"/>
        <v>055-46391</v>
      </c>
      <c r="H59" s="10" t="str">
        <f t="shared" si="23"/>
        <v>055-46392</v>
      </c>
      <c r="I59" s="10" t="str">
        <f t="shared" si="24"/>
        <v>055-46393</v>
      </c>
      <c r="J59" s="10" t="str">
        <f t="shared" si="25"/>
        <v>055-46394</v>
      </c>
      <c r="K59" s="10" t="str">
        <f t="shared" si="26"/>
        <v>055-46395</v>
      </c>
      <c r="L59" s="10" t="str">
        <f t="shared" si="27"/>
        <v>055-46396</v>
      </c>
      <c r="M59" s="10" t="str">
        <f t="shared" si="28"/>
        <v>055-46397</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6" t="str">
        <f ca="1">IF(COUNTIF(空き状況確認テーブル!T65:V65,"×")&lt;&gt;0,"×",IF(COUNTIF(空き状況確認テーブル!T65:V65,"△")&lt;&gt;0,"△",IF(COUNTIF(空き状況確認テーブル!T65:V65,"△")&lt;&gt;0,"△","〇")))</f>
        <v>△</v>
      </c>
      <c r="U59" s="217"/>
      <c r="V59" s="218"/>
      <c r="W59" s="219" t="str">
        <f ca="1">IF(COUNTIF(空き状況確認テーブル!W65:Z65,"×")&lt;&gt;0,"×",IF(COUNTIF(空き状況確認テーブル!W65:Z65,"△")&lt;&gt;0,"△",IF(COUNTIF(空き状況確認テーブル!W65:Z65,"△")&lt;&gt;0,"△","〇")))</f>
        <v>〇</v>
      </c>
      <c r="X59" s="219"/>
      <c r="Y59" s="219"/>
      <c r="Z59" s="219"/>
      <c r="AA59" s="219" t="str">
        <f ca="1">IF(COUNTIF(空き状況確認テーブル!AA65:AD65,"×")&lt;&gt;0,"×",IF(COUNTIF(空き状況確認テーブル!AA65:AD65,"△")&lt;&gt;0,"△",IF(COUNTIF(空き状況確認テーブル!AA65:AD65,"△")&lt;&gt;0,"△","〇")))</f>
        <v>〇</v>
      </c>
      <c r="AB59" s="219"/>
      <c r="AC59" s="219"/>
      <c r="AD59" s="219"/>
      <c r="AE59" s="219" t="str">
        <f ca="1">IF(COUNTIF(空き状況確認テーブル!AE65:AH65,"×")&lt;&gt;0,"×",IF(COUNTIF(空き状況確認テーブル!AE65:AH65,"△")&lt;&gt;0,"△",IF(COUNTIF(空き状況確認テーブル!AE65:AH65,"△")&lt;&gt;0,"△","〇")))</f>
        <v>△</v>
      </c>
      <c r="AF59" s="219"/>
      <c r="AG59" s="219"/>
      <c r="AH59" s="219"/>
      <c r="AI59" s="216" t="str">
        <f ca="1">IF(COUNTIF(空き状況確認テーブル!AI65:AK65,"×")&lt;&gt;0,"×",IF(COUNTIF(空き状況確認テーブル!AI65:AK65,"△")&lt;&gt;0,"△",IF(COUNTIF(空き状況確認テーブル!AI65:AK65,"△")&lt;&gt;0,"△","〇")))</f>
        <v>△</v>
      </c>
      <c r="AJ59" s="217"/>
      <c r="AK59" s="220"/>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6" t="str">
        <f ca="1">IF(COUNTIF(空き状況確認テーブル!AR65:AT65,"×")&lt;&gt;0,"×",IF(COUNTIF(空き状況確認テーブル!AR65:AT65,"△")&lt;&gt;0,"△",IF(COUNTIF(空き状況確認テーブル!AR65:AT65,"△")&lt;&gt;0,"△","〇")))</f>
        <v>△</v>
      </c>
      <c r="AS59" s="217"/>
      <c r="AT59" s="218"/>
      <c r="AU59" s="219" t="str">
        <f ca="1">IF(COUNTIF(空き状況確認テーブル!AU65:AX65,"×")&lt;&gt;0,"×",IF(COUNTIF(空き状況確認テーブル!AU65:AX65,"△")&lt;&gt;0,"△",IF(COUNTIF(空き状況確認テーブル!AU65:AX65,"△")&lt;&gt;0,"△","〇")))</f>
        <v>〇</v>
      </c>
      <c r="AV59" s="219"/>
      <c r="AW59" s="219"/>
      <c r="AX59" s="219"/>
      <c r="AY59" s="219" t="str">
        <f ca="1">IF(COUNTIF(空き状況確認テーブル!AY65:BB65,"×")&lt;&gt;0,"×",IF(COUNTIF(空き状況確認テーブル!AY65:BB65,"△")&lt;&gt;0,"△",IF(COUNTIF(空き状況確認テーブル!AY65:BB65,"△")&lt;&gt;0,"△","〇")))</f>
        <v>〇</v>
      </c>
      <c r="AZ59" s="219"/>
      <c r="BA59" s="219"/>
      <c r="BB59" s="219"/>
      <c r="BC59" s="219" t="str">
        <f ca="1">IF(COUNTIF(空き状況確認テーブル!BC65:BF65,"×")&lt;&gt;0,"×",IF(COUNTIF(空き状況確認テーブル!BC65:BF65,"△")&lt;&gt;0,"△",IF(COUNTIF(空き状況確認テーブル!BC65:BF65,"△")&lt;&gt;0,"△","〇")))</f>
        <v>△</v>
      </c>
      <c r="BD59" s="219"/>
      <c r="BE59" s="219"/>
      <c r="BF59" s="219"/>
      <c r="BG59" s="216" t="str">
        <f ca="1">IF(COUNTIF(空き状況確認テーブル!BG65:BI65,"×")&lt;&gt;0,"×",IF(COUNTIF(空き状況確認テーブル!BG65:BI65,"△")&lt;&gt;0,"△",IF(COUNTIF(空き状況確認テーブル!BG65:BI65,"△")&lt;&gt;0,"△","〇")))</f>
        <v>△</v>
      </c>
      <c r="BH59" s="217"/>
      <c r="BI59" s="220"/>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6" t="str">
        <f ca="1">IF(COUNTIF(空き状況確認テーブル!BP65:BR65,"×")&lt;&gt;0,"×",IF(COUNTIF(空き状況確認テーブル!BP65:BR65,"△")&lt;&gt;0,"△",IF(COUNTIF(空き状況確認テーブル!BP65:BR65,"△")&lt;&gt;0,"△","〇")))</f>
        <v>△</v>
      </c>
      <c r="BQ59" s="217"/>
      <c r="BR59" s="218"/>
      <c r="BS59" s="219" t="str">
        <f ca="1">IF(COUNTIF(空き状況確認テーブル!BS65:BV65,"×")&lt;&gt;0,"×",IF(COUNTIF(空き状況確認テーブル!BS65:BV65,"△")&lt;&gt;0,"△",IF(COUNTIF(空き状況確認テーブル!BS65:BV65,"△")&lt;&gt;0,"△","〇")))</f>
        <v>〇</v>
      </c>
      <c r="BT59" s="219"/>
      <c r="BU59" s="219"/>
      <c r="BV59" s="219"/>
      <c r="BW59" s="219" t="str">
        <f ca="1">IF(COUNTIF(空き状況確認テーブル!BW65:BZ65,"×")&lt;&gt;0,"×",IF(COUNTIF(空き状況確認テーブル!BW65:BZ65,"△")&lt;&gt;0,"△",IF(COUNTIF(空き状況確認テーブル!BW65:BZ65,"△")&lt;&gt;0,"△","〇")))</f>
        <v>〇</v>
      </c>
      <c r="BX59" s="219"/>
      <c r="BY59" s="219"/>
      <c r="BZ59" s="219"/>
      <c r="CA59" s="219" t="str">
        <f ca="1">IF(COUNTIF(空き状況確認テーブル!CA65:CD65,"×")&lt;&gt;0,"×",IF(COUNTIF(空き状況確認テーブル!CA65:CD65,"△")&lt;&gt;0,"△",IF(COUNTIF(空き状況確認テーブル!CA65:CD65,"△")&lt;&gt;0,"△","〇")))</f>
        <v>△</v>
      </c>
      <c r="CB59" s="219"/>
      <c r="CC59" s="219"/>
      <c r="CD59" s="219"/>
      <c r="CE59" s="216" t="str">
        <f ca="1">IF(COUNTIF(空き状況確認テーブル!CE65:CG65,"×")&lt;&gt;0,"×",IF(COUNTIF(空き状況確認テーブル!CE65:CG65,"△")&lt;&gt;0,"△",IF(COUNTIF(空き状況確認テーブル!CE65:CG65,"△")&lt;&gt;0,"△","〇")))</f>
        <v>△</v>
      </c>
      <c r="CF59" s="217"/>
      <c r="CG59" s="220"/>
      <c r="CH59" s="187"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6" t="str">
        <f ca="1">IF(COUNTIF(空き状況確認テーブル!CN65:CP65,"×")&lt;&gt;0,"×",IF(COUNTIF(空き状況確認テーブル!CN65:CP65,"△")&lt;&gt;0,"△",IF(COUNTIF(空き状況確認テーブル!CN65:CP65,"△")&lt;&gt;0,"△","〇")))</f>
        <v>△</v>
      </c>
      <c r="CO59" s="217"/>
      <c r="CP59" s="218"/>
      <c r="CQ59" s="219" t="str">
        <f ca="1">IF(COUNTIF(空き状況確認テーブル!CQ65:CT65,"×")&lt;&gt;0,"×",IF(COUNTIF(空き状況確認テーブル!CQ65:CT65,"△")&lt;&gt;0,"△",IF(COUNTIF(空き状況確認テーブル!CQ65:CT65,"△")&lt;&gt;0,"△","〇")))</f>
        <v>〇</v>
      </c>
      <c r="CR59" s="219"/>
      <c r="CS59" s="219"/>
      <c r="CT59" s="219"/>
      <c r="CU59" s="219" t="str">
        <f ca="1">IF(COUNTIF(空き状況確認テーブル!CU65:CX65,"×")&lt;&gt;0,"×",IF(COUNTIF(空き状況確認テーブル!CU65:CX65,"△")&lt;&gt;0,"△",IF(COUNTIF(空き状況確認テーブル!CU65:CX65,"△")&lt;&gt;0,"△","〇")))</f>
        <v>〇</v>
      </c>
      <c r="CV59" s="219"/>
      <c r="CW59" s="219"/>
      <c r="CX59" s="219"/>
      <c r="CY59" s="219" t="str">
        <f ca="1">IF(COUNTIF(空き状況確認テーブル!CY65:DB65,"×")&lt;&gt;0,"×",IF(COUNTIF(空き状況確認テーブル!CY65:DB65,"△")&lt;&gt;0,"△",IF(COUNTIF(空き状況確認テーブル!CY65:DB65,"△")&lt;&gt;0,"△","〇")))</f>
        <v>△</v>
      </c>
      <c r="CZ59" s="219"/>
      <c r="DA59" s="219"/>
      <c r="DB59" s="219"/>
      <c r="DC59" s="216" t="str">
        <f ca="1">IF(COUNTIF(空き状況確認テーブル!DC65:DE65,"×")&lt;&gt;0,"×",IF(COUNTIF(空き状況確認テーブル!DC65:DE65,"△")&lt;&gt;0,"△",IF(COUNTIF(空き状況確認テーブル!DC65:DE65,"△")&lt;&gt;0,"△","〇")))</f>
        <v>△</v>
      </c>
      <c r="DD59" s="217"/>
      <c r="DE59" s="220"/>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6" t="str">
        <f ca="1">IF(COUNTIF(空き状況確認テーブル!DL65:DN65,"×")&lt;&gt;0,"×",IF(COUNTIF(空き状況確認テーブル!DL65:DN65,"△")&lt;&gt;0,"△",IF(COUNTIF(空き状況確認テーブル!DL65:DN65,"△")&lt;&gt;0,"△","〇")))</f>
        <v>△</v>
      </c>
      <c r="DM59" s="217"/>
      <c r="DN59" s="218"/>
      <c r="DO59" s="219" t="str">
        <f ca="1">IF(COUNTIF(空き状況確認テーブル!DO65:DR65,"×")&lt;&gt;0,"×",IF(COUNTIF(空き状況確認テーブル!DO65:DR65,"△")&lt;&gt;0,"△",IF(COUNTIF(空き状況確認テーブル!DO65:DR65,"△")&lt;&gt;0,"△","〇")))</f>
        <v>〇</v>
      </c>
      <c r="DP59" s="219"/>
      <c r="DQ59" s="219"/>
      <c r="DR59" s="219"/>
      <c r="DS59" s="219" t="str">
        <f ca="1">IF(COUNTIF(空き状況確認テーブル!DS65:DV65,"×")&lt;&gt;0,"×",IF(COUNTIF(空き状況確認テーブル!DS65:DV65,"△")&lt;&gt;0,"△",IF(COUNTIF(空き状況確認テーブル!DS65:DV65,"△")&lt;&gt;0,"△","〇")))</f>
        <v>〇</v>
      </c>
      <c r="DT59" s="219"/>
      <c r="DU59" s="219"/>
      <c r="DV59" s="219"/>
      <c r="DW59" s="219" t="str">
        <f ca="1">IF(COUNTIF(空き状況確認テーブル!DW65:DZ65,"×")&lt;&gt;0,"×",IF(COUNTIF(空き状況確認テーブル!DW65:DZ65,"△")&lt;&gt;0,"△",IF(COUNTIF(空き状況確認テーブル!DW65:DZ65,"△")&lt;&gt;0,"△","〇")))</f>
        <v>△</v>
      </c>
      <c r="DX59" s="219"/>
      <c r="DY59" s="219"/>
      <c r="DZ59" s="219"/>
      <c r="EA59" s="216" t="str">
        <f ca="1">IF(COUNTIF(空き状況確認テーブル!EA65:EC65,"×")&lt;&gt;0,"×",IF(COUNTIF(空き状況確認テーブル!EA65:EC65,"△")&lt;&gt;0,"△",IF(COUNTIF(空き状況確認テーブル!EA65:EC65,"△")&lt;&gt;0,"△","〇")))</f>
        <v>△</v>
      </c>
      <c r="EB59" s="217"/>
      <c r="EC59" s="220"/>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6" t="str">
        <f ca="1">IF(COUNTIF(空き状況確認テーブル!EJ65:EL65,"×")&lt;&gt;0,"×",IF(COUNTIF(空き状況確認テーブル!EJ65:EL65,"△")&lt;&gt;0,"△",IF(COUNTIF(空き状況確認テーブル!EJ65:EL65,"△")&lt;&gt;0,"△","〇")))</f>
        <v>×</v>
      </c>
      <c r="EK59" s="217"/>
      <c r="EL59" s="218"/>
      <c r="EM59" s="219" t="str">
        <f ca="1">IF(COUNTIF(空き状況確認テーブル!EM65:EP65,"×")&lt;&gt;0,"×",IF(COUNTIF(空き状況確認テーブル!EM65:EP65,"△")&lt;&gt;0,"△",IF(COUNTIF(空き状況確認テーブル!EM65:EP65,"△")&lt;&gt;0,"△","〇")))</f>
        <v>×</v>
      </c>
      <c r="EN59" s="219"/>
      <c r="EO59" s="219"/>
      <c r="EP59" s="219"/>
      <c r="EQ59" s="219" t="str">
        <f ca="1">IF(COUNTIF(空き状況確認テーブル!EQ65:ET65,"×")&lt;&gt;0,"×",IF(COUNTIF(空き状況確認テーブル!EQ65:ET65,"△")&lt;&gt;0,"△",IF(COUNTIF(空き状況確認テーブル!EQ65:ET65,"△")&lt;&gt;0,"△","〇")))</f>
        <v>×</v>
      </c>
      <c r="ER59" s="219"/>
      <c r="ES59" s="219"/>
      <c r="ET59" s="219"/>
      <c r="EU59" s="219" t="str">
        <f ca="1">IF(COUNTIF(空き状況確認テーブル!EU65:EX65,"×")&lt;&gt;0,"×",IF(COUNTIF(空き状況確認テーブル!EU65:EX65,"△")&lt;&gt;0,"△",IF(COUNTIF(空き状況確認テーブル!EU65:EX65,"△")&lt;&gt;0,"△","〇")))</f>
        <v>×</v>
      </c>
      <c r="EV59" s="219"/>
      <c r="EW59" s="219"/>
      <c r="EX59" s="219"/>
      <c r="EY59" s="216" t="str">
        <f ca="1">IF(COUNTIF(空き状況確認テーブル!EY65:FA65,"×")&lt;&gt;0,"×",IF(COUNTIF(空き状況確認テーブル!EY65:FA65,"△")&lt;&gt;0,"△",IF(COUNTIF(空き状況確認テーブル!EY65:FA65,"△")&lt;&gt;0,"△","〇")))</f>
        <v>×</v>
      </c>
      <c r="EZ59" s="217"/>
      <c r="FA59" s="220"/>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6" t="str">
        <f ca="1">IF(COUNTIF(空き状況確認テーブル!FH65:FJ65,"×")&lt;&gt;0,"×",IF(COUNTIF(空き状況確認テーブル!FH65:FJ65,"△")&lt;&gt;0,"△",IF(COUNTIF(空き状況確認テーブル!FH65:FJ65,"△")&lt;&gt;0,"△","〇")))</f>
        <v>×</v>
      </c>
      <c r="FI59" s="217"/>
      <c r="FJ59" s="218"/>
      <c r="FK59" s="219" t="str">
        <f ca="1">IF(COUNTIF(空き状況確認テーブル!FK65:FN65,"×")&lt;&gt;0,"×",IF(COUNTIF(空き状況確認テーブル!FK65:FN65,"△")&lt;&gt;0,"△",IF(COUNTIF(空き状況確認テーブル!FK65:FN65,"△")&lt;&gt;0,"△","〇")))</f>
        <v>×</v>
      </c>
      <c r="FL59" s="219"/>
      <c r="FM59" s="219"/>
      <c r="FN59" s="219"/>
      <c r="FO59" s="219" t="str">
        <f ca="1">IF(COUNTIF(空き状況確認テーブル!FO65:FR65,"×")&lt;&gt;0,"×",IF(COUNTIF(空き状況確認テーブル!FO65:FR65,"△")&lt;&gt;0,"△",IF(COUNTIF(空き状況確認テーブル!FO65:FR65,"△")&lt;&gt;0,"△","〇")))</f>
        <v>×</v>
      </c>
      <c r="FP59" s="219"/>
      <c r="FQ59" s="219"/>
      <c r="FR59" s="219"/>
      <c r="FS59" s="219" t="str">
        <f ca="1">IF(COUNTIF(空き状況確認テーブル!FS65:FV65,"×")&lt;&gt;0,"×",IF(COUNTIF(空き状況確認テーブル!FS65:FV65,"△")&lt;&gt;0,"△",IF(COUNTIF(空き状況確認テーブル!FS65:FV65,"△")&lt;&gt;0,"△","〇")))</f>
        <v>×</v>
      </c>
      <c r="FT59" s="219"/>
      <c r="FU59" s="219"/>
      <c r="FV59" s="219"/>
      <c r="FW59" s="216" t="str">
        <f ca="1">IF(COUNTIF(空き状況確認テーブル!FW65:FY65,"×")&lt;&gt;0,"×",IF(COUNTIF(空き状況確認テーブル!FW65:FY65,"△")&lt;&gt;0,"△",IF(COUNTIF(空き状況確認テーブル!FW65:FY65,"△")&lt;&gt;0,"△","〇")))</f>
        <v>×</v>
      </c>
      <c r="FX59" s="217"/>
      <c r="FY59" s="220"/>
    </row>
    <row r="60" spans="1:181">
      <c r="A60" s="47"/>
      <c r="B60" s="159" t="s">
        <v>360</v>
      </c>
      <c r="C60" s="199" t="s">
        <v>462</v>
      </c>
      <c r="D60" s="11" t="s">
        <v>205</v>
      </c>
      <c r="E60" s="10" t="str">
        <f>INDEX(施設情報!$D$1:$D$1000,MATCH(D60,施設情報!$C$1:$C$1000,0))</f>
        <v>1</v>
      </c>
      <c r="F60" s="11"/>
      <c r="G60" s="8" t="str">
        <f t="shared" si="22"/>
        <v>056-46391</v>
      </c>
      <c r="H60" s="10" t="str">
        <f t="shared" si="23"/>
        <v>056-46392</v>
      </c>
      <c r="I60" s="10" t="str">
        <f t="shared" si="24"/>
        <v>056-46393</v>
      </c>
      <c r="J60" s="10" t="str">
        <f t="shared" si="25"/>
        <v>056-46394</v>
      </c>
      <c r="K60" s="10" t="str">
        <f t="shared" si="26"/>
        <v>056-46395</v>
      </c>
      <c r="L60" s="10" t="str">
        <f t="shared" si="27"/>
        <v>056-46396</v>
      </c>
      <c r="M60" s="10" t="str">
        <f t="shared" si="28"/>
        <v>056-46397</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6" t="str">
        <f ca="1">IF(COUNTIF(空き状況確認テーブル!T66:V66,"×")&lt;&gt;0,"×",IF(COUNTIF(空き状況確認テーブル!T66:V66,"△")&lt;&gt;0,"△",IF(COUNTIF(空き状況確認テーブル!T66:V66,"△")&lt;&gt;0,"△","〇")))</f>
        <v>△</v>
      </c>
      <c r="U60" s="217"/>
      <c r="V60" s="218"/>
      <c r="W60" s="219" t="str">
        <f ca="1">IF(COUNTIF(空き状況確認テーブル!W66:Z66,"×")&lt;&gt;0,"×",IF(COUNTIF(空き状況確認テーブル!W66:Z66,"△")&lt;&gt;0,"△",IF(COUNTIF(空き状況確認テーブル!W66:Z66,"△")&lt;&gt;0,"△","〇")))</f>
        <v>〇</v>
      </c>
      <c r="X60" s="219"/>
      <c r="Y60" s="219"/>
      <c r="Z60" s="219"/>
      <c r="AA60" s="219" t="str">
        <f ca="1">IF(COUNTIF(空き状況確認テーブル!AA66:AD66,"×")&lt;&gt;0,"×",IF(COUNTIF(空き状況確認テーブル!AA66:AD66,"△")&lt;&gt;0,"△",IF(COUNTIF(空き状況確認テーブル!AA66:AD66,"△")&lt;&gt;0,"△","〇")))</f>
        <v>〇</v>
      </c>
      <c r="AB60" s="219"/>
      <c r="AC60" s="219"/>
      <c r="AD60" s="219"/>
      <c r="AE60" s="219" t="str">
        <f ca="1">IF(COUNTIF(空き状況確認テーブル!AE66:AH66,"×")&lt;&gt;0,"×",IF(COUNTIF(空き状況確認テーブル!AE66:AH66,"△")&lt;&gt;0,"△",IF(COUNTIF(空き状況確認テーブル!AE66:AH66,"△")&lt;&gt;0,"△","〇")))</f>
        <v>△</v>
      </c>
      <c r="AF60" s="219"/>
      <c r="AG60" s="219"/>
      <c r="AH60" s="219"/>
      <c r="AI60" s="216" t="str">
        <f ca="1">IF(COUNTIF(空き状況確認テーブル!AI66:AK66,"×")&lt;&gt;0,"×",IF(COUNTIF(空き状況確認テーブル!AI66:AK66,"△")&lt;&gt;0,"△",IF(COUNTIF(空き状況確認テーブル!AI66:AK66,"△")&lt;&gt;0,"△","〇")))</f>
        <v>△</v>
      </c>
      <c r="AJ60" s="217"/>
      <c r="AK60" s="220"/>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6" t="str">
        <f ca="1">IF(COUNTIF(空き状況確認テーブル!AR66:AT66,"×")&lt;&gt;0,"×",IF(COUNTIF(空き状況確認テーブル!AR66:AT66,"△")&lt;&gt;0,"△",IF(COUNTIF(空き状況確認テーブル!AR66:AT66,"△")&lt;&gt;0,"△","〇")))</f>
        <v>△</v>
      </c>
      <c r="AS60" s="217"/>
      <c r="AT60" s="218"/>
      <c r="AU60" s="219" t="str">
        <f ca="1">IF(COUNTIF(空き状況確認テーブル!AU66:AX66,"×")&lt;&gt;0,"×",IF(COUNTIF(空き状況確認テーブル!AU66:AX66,"△")&lt;&gt;0,"△",IF(COUNTIF(空き状況確認テーブル!AU66:AX66,"△")&lt;&gt;0,"△","〇")))</f>
        <v>〇</v>
      </c>
      <c r="AV60" s="219"/>
      <c r="AW60" s="219"/>
      <c r="AX60" s="219"/>
      <c r="AY60" s="219" t="str">
        <f ca="1">IF(COUNTIF(空き状況確認テーブル!AY66:BB66,"×")&lt;&gt;0,"×",IF(COUNTIF(空き状況確認テーブル!AY66:BB66,"△")&lt;&gt;0,"△",IF(COUNTIF(空き状況確認テーブル!AY66:BB66,"△")&lt;&gt;0,"△","〇")))</f>
        <v>〇</v>
      </c>
      <c r="AZ60" s="219"/>
      <c r="BA60" s="219"/>
      <c r="BB60" s="219"/>
      <c r="BC60" s="219" t="str">
        <f ca="1">IF(COUNTIF(空き状況確認テーブル!BC66:BF66,"×")&lt;&gt;0,"×",IF(COUNTIF(空き状況確認テーブル!BC66:BF66,"△")&lt;&gt;0,"△",IF(COUNTIF(空き状況確認テーブル!BC66:BF66,"△")&lt;&gt;0,"△","〇")))</f>
        <v>△</v>
      </c>
      <c r="BD60" s="219"/>
      <c r="BE60" s="219"/>
      <c r="BF60" s="219"/>
      <c r="BG60" s="216" t="str">
        <f ca="1">IF(COUNTIF(空き状況確認テーブル!BG66:BI66,"×")&lt;&gt;0,"×",IF(COUNTIF(空き状況確認テーブル!BG66:BI66,"△")&lt;&gt;0,"△",IF(COUNTIF(空き状況確認テーブル!BG66:BI66,"△")&lt;&gt;0,"△","〇")))</f>
        <v>△</v>
      </c>
      <c r="BH60" s="217"/>
      <c r="BI60" s="220"/>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6" t="str">
        <f ca="1">IF(COUNTIF(空き状況確認テーブル!BP66:BR66,"×")&lt;&gt;0,"×",IF(COUNTIF(空き状況確認テーブル!BP66:BR66,"△")&lt;&gt;0,"△",IF(COUNTIF(空き状況確認テーブル!BP66:BR66,"△")&lt;&gt;0,"△","〇")))</f>
        <v>△</v>
      </c>
      <c r="BQ60" s="217"/>
      <c r="BR60" s="218"/>
      <c r="BS60" s="219" t="str">
        <f ca="1">IF(COUNTIF(空き状況確認テーブル!BS66:BV66,"×")&lt;&gt;0,"×",IF(COUNTIF(空き状況確認テーブル!BS66:BV66,"△")&lt;&gt;0,"△",IF(COUNTIF(空き状況確認テーブル!BS66:BV66,"△")&lt;&gt;0,"△","〇")))</f>
        <v>〇</v>
      </c>
      <c r="BT60" s="219"/>
      <c r="BU60" s="219"/>
      <c r="BV60" s="219"/>
      <c r="BW60" s="219" t="str">
        <f ca="1">IF(COUNTIF(空き状況確認テーブル!BW66:BZ66,"×")&lt;&gt;0,"×",IF(COUNTIF(空き状況確認テーブル!BW66:BZ66,"△")&lt;&gt;0,"△",IF(COUNTIF(空き状況確認テーブル!BW66:BZ66,"△")&lt;&gt;0,"△","〇")))</f>
        <v>〇</v>
      </c>
      <c r="BX60" s="219"/>
      <c r="BY60" s="219"/>
      <c r="BZ60" s="219"/>
      <c r="CA60" s="219" t="str">
        <f ca="1">IF(COUNTIF(空き状況確認テーブル!CA66:CD66,"×")&lt;&gt;0,"×",IF(COUNTIF(空き状況確認テーブル!CA66:CD66,"△")&lt;&gt;0,"△",IF(COUNTIF(空き状況確認テーブル!CA66:CD66,"△")&lt;&gt;0,"△","〇")))</f>
        <v>△</v>
      </c>
      <c r="CB60" s="219"/>
      <c r="CC60" s="219"/>
      <c r="CD60" s="219"/>
      <c r="CE60" s="216" t="str">
        <f ca="1">IF(COUNTIF(空き状況確認テーブル!CE66:CG66,"×")&lt;&gt;0,"×",IF(COUNTIF(空き状況確認テーブル!CE66:CG66,"△")&lt;&gt;0,"△",IF(COUNTIF(空き状況確認テーブル!CE66:CG66,"△")&lt;&gt;0,"△","〇")))</f>
        <v>△</v>
      </c>
      <c r="CF60" s="217"/>
      <c r="CG60" s="220"/>
      <c r="CH60" s="187"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6" t="str">
        <f ca="1">IF(COUNTIF(空き状況確認テーブル!CN66:CP66,"×")&lt;&gt;0,"×",IF(COUNTIF(空き状況確認テーブル!CN66:CP66,"△")&lt;&gt;0,"△",IF(COUNTIF(空き状況確認テーブル!CN66:CP66,"△")&lt;&gt;0,"△","〇")))</f>
        <v>△</v>
      </c>
      <c r="CO60" s="217"/>
      <c r="CP60" s="218"/>
      <c r="CQ60" s="219" t="str">
        <f ca="1">IF(COUNTIF(空き状況確認テーブル!CQ66:CT66,"×")&lt;&gt;0,"×",IF(COUNTIF(空き状況確認テーブル!CQ66:CT66,"△")&lt;&gt;0,"△",IF(COUNTIF(空き状況確認テーブル!CQ66:CT66,"△")&lt;&gt;0,"△","〇")))</f>
        <v>〇</v>
      </c>
      <c r="CR60" s="219"/>
      <c r="CS60" s="219"/>
      <c r="CT60" s="219"/>
      <c r="CU60" s="219" t="str">
        <f ca="1">IF(COUNTIF(空き状況確認テーブル!CU66:CX66,"×")&lt;&gt;0,"×",IF(COUNTIF(空き状況確認テーブル!CU66:CX66,"△")&lt;&gt;0,"△",IF(COUNTIF(空き状況確認テーブル!CU66:CX66,"△")&lt;&gt;0,"△","〇")))</f>
        <v>〇</v>
      </c>
      <c r="CV60" s="219"/>
      <c r="CW60" s="219"/>
      <c r="CX60" s="219"/>
      <c r="CY60" s="219" t="str">
        <f ca="1">IF(COUNTIF(空き状況確認テーブル!CY66:DB66,"×")&lt;&gt;0,"×",IF(COUNTIF(空き状況確認テーブル!CY66:DB66,"△")&lt;&gt;0,"△",IF(COUNTIF(空き状況確認テーブル!CY66:DB66,"△")&lt;&gt;0,"△","〇")))</f>
        <v>△</v>
      </c>
      <c r="CZ60" s="219"/>
      <c r="DA60" s="219"/>
      <c r="DB60" s="219"/>
      <c r="DC60" s="216" t="str">
        <f ca="1">IF(COUNTIF(空き状況確認テーブル!DC66:DE66,"×")&lt;&gt;0,"×",IF(COUNTIF(空き状況確認テーブル!DC66:DE66,"△")&lt;&gt;0,"△",IF(COUNTIF(空き状況確認テーブル!DC66:DE66,"△")&lt;&gt;0,"△","〇")))</f>
        <v>△</v>
      </c>
      <c r="DD60" s="217"/>
      <c r="DE60" s="220"/>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6" t="str">
        <f ca="1">IF(COUNTIF(空き状況確認テーブル!DL66:DN66,"×")&lt;&gt;0,"×",IF(COUNTIF(空き状況確認テーブル!DL66:DN66,"△")&lt;&gt;0,"△",IF(COUNTIF(空き状況確認テーブル!DL66:DN66,"△")&lt;&gt;0,"△","〇")))</f>
        <v>△</v>
      </c>
      <c r="DM60" s="217"/>
      <c r="DN60" s="218"/>
      <c r="DO60" s="219" t="str">
        <f ca="1">IF(COUNTIF(空き状況確認テーブル!DO66:DR66,"×")&lt;&gt;0,"×",IF(COUNTIF(空き状況確認テーブル!DO66:DR66,"△")&lt;&gt;0,"△",IF(COUNTIF(空き状況確認テーブル!DO66:DR66,"△")&lt;&gt;0,"△","〇")))</f>
        <v>〇</v>
      </c>
      <c r="DP60" s="219"/>
      <c r="DQ60" s="219"/>
      <c r="DR60" s="219"/>
      <c r="DS60" s="219" t="str">
        <f ca="1">IF(COUNTIF(空き状況確認テーブル!DS66:DV66,"×")&lt;&gt;0,"×",IF(COUNTIF(空き状況確認テーブル!DS66:DV66,"△")&lt;&gt;0,"△",IF(COUNTIF(空き状況確認テーブル!DS66:DV66,"△")&lt;&gt;0,"△","〇")))</f>
        <v>〇</v>
      </c>
      <c r="DT60" s="219"/>
      <c r="DU60" s="219"/>
      <c r="DV60" s="219"/>
      <c r="DW60" s="219" t="str">
        <f ca="1">IF(COUNTIF(空き状況確認テーブル!DW66:DZ66,"×")&lt;&gt;0,"×",IF(COUNTIF(空き状況確認テーブル!DW66:DZ66,"△")&lt;&gt;0,"△",IF(COUNTIF(空き状況確認テーブル!DW66:DZ66,"△")&lt;&gt;0,"△","〇")))</f>
        <v>△</v>
      </c>
      <c r="DX60" s="219"/>
      <c r="DY60" s="219"/>
      <c r="DZ60" s="219"/>
      <c r="EA60" s="216" t="str">
        <f ca="1">IF(COUNTIF(空き状況確認テーブル!EA66:EC66,"×")&lt;&gt;0,"×",IF(COUNTIF(空き状況確認テーブル!EA66:EC66,"△")&lt;&gt;0,"△",IF(COUNTIF(空き状況確認テーブル!EA66:EC66,"△")&lt;&gt;0,"△","〇")))</f>
        <v>△</v>
      </c>
      <c r="EB60" s="217"/>
      <c r="EC60" s="220"/>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6" t="str">
        <f ca="1">IF(COUNTIF(空き状況確認テーブル!EJ66:EL66,"×")&lt;&gt;0,"×",IF(COUNTIF(空き状況確認テーブル!EJ66:EL66,"△")&lt;&gt;0,"△",IF(COUNTIF(空き状況確認テーブル!EJ66:EL66,"△")&lt;&gt;0,"△","〇")))</f>
        <v>×</v>
      </c>
      <c r="EK60" s="217"/>
      <c r="EL60" s="218"/>
      <c r="EM60" s="219" t="str">
        <f ca="1">IF(COUNTIF(空き状況確認テーブル!EM66:EP66,"×")&lt;&gt;0,"×",IF(COUNTIF(空き状況確認テーブル!EM66:EP66,"△")&lt;&gt;0,"△",IF(COUNTIF(空き状況確認テーブル!EM66:EP66,"△")&lt;&gt;0,"△","〇")))</f>
        <v>×</v>
      </c>
      <c r="EN60" s="219"/>
      <c r="EO60" s="219"/>
      <c r="EP60" s="219"/>
      <c r="EQ60" s="219" t="str">
        <f ca="1">IF(COUNTIF(空き状況確認テーブル!EQ66:ET66,"×")&lt;&gt;0,"×",IF(COUNTIF(空き状況確認テーブル!EQ66:ET66,"△")&lt;&gt;0,"△",IF(COUNTIF(空き状況確認テーブル!EQ66:ET66,"△")&lt;&gt;0,"△","〇")))</f>
        <v>×</v>
      </c>
      <c r="ER60" s="219"/>
      <c r="ES60" s="219"/>
      <c r="ET60" s="219"/>
      <c r="EU60" s="219" t="str">
        <f ca="1">IF(COUNTIF(空き状況確認テーブル!EU66:EX66,"×")&lt;&gt;0,"×",IF(COUNTIF(空き状況確認テーブル!EU66:EX66,"△")&lt;&gt;0,"△",IF(COUNTIF(空き状況確認テーブル!EU66:EX66,"△")&lt;&gt;0,"△","〇")))</f>
        <v>×</v>
      </c>
      <c r="EV60" s="219"/>
      <c r="EW60" s="219"/>
      <c r="EX60" s="219"/>
      <c r="EY60" s="216" t="str">
        <f ca="1">IF(COUNTIF(空き状況確認テーブル!EY66:FA66,"×")&lt;&gt;0,"×",IF(COUNTIF(空き状況確認テーブル!EY66:FA66,"△")&lt;&gt;0,"△",IF(COUNTIF(空き状況確認テーブル!EY66:FA66,"△")&lt;&gt;0,"△","〇")))</f>
        <v>×</v>
      </c>
      <c r="EZ60" s="217"/>
      <c r="FA60" s="220"/>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6" t="str">
        <f ca="1">IF(COUNTIF(空き状況確認テーブル!FH66:FJ66,"×")&lt;&gt;0,"×",IF(COUNTIF(空き状況確認テーブル!FH66:FJ66,"△")&lt;&gt;0,"△",IF(COUNTIF(空き状況確認テーブル!FH66:FJ66,"△")&lt;&gt;0,"△","〇")))</f>
        <v>×</v>
      </c>
      <c r="FI60" s="217"/>
      <c r="FJ60" s="218"/>
      <c r="FK60" s="219" t="str">
        <f ca="1">IF(COUNTIF(空き状況確認テーブル!FK66:FN66,"×")&lt;&gt;0,"×",IF(COUNTIF(空き状況確認テーブル!FK66:FN66,"△")&lt;&gt;0,"△",IF(COUNTIF(空き状況確認テーブル!FK66:FN66,"△")&lt;&gt;0,"△","〇")))</f>
        <v>×</v>
      </c>
      <c r="FL60" s="219"/>
      <c r="FM60" s="219"/>
      <c r="FN60" s="219"/>
      <c r="FO60" s="219" t="str">
        <f ca="1">IF(COUNTIF(空き状況確認テーブル!FO66:FR66,"×")&lt;&gt;0,"×",IF(COUNTIF(空き状況確認テーブル!FO66:FR66,"△")&lt;&gt;0,"△",IF(COUNTIF(空き状況確認テーブル!FO66:FR66,"△")&lt;&gt;0,"△","〇")))</f>
        <v>×</v>
      </c>
      <c r="FP60" s="219"/>
      <c r="FQ60" s="219"/>
      <c r="FR60" s="219"/>
      <c r="FS60" s="219" t="str">
        <f ca="1">IF(COUNTIF(空き状況確認テーブル!FS66:FV66,"×")&lt;&gt;0,"×",IF(COUNTIF(空き状況確認テーブル!FS66:FV66,"△")&lt;&gt;0,"△",IF(COUNTIF(空き状況確認テーブル!FS66:FV66,"△")&lt;&gt;0,"△","〇")))</f>
        <v>×</v>
      </c>
      <c r="FT60" s="219"/>
      <c r="FU60" s="219"/>
      <c r="FV60" s="219"/>
      <c r="FW60" s="216" t="str">
        <f ca="1">IF(COUNTIF(空き状況確認テーブル!FW66:FY66,"×")&lt;&gt;0,"×",IF(COUNTIF(空き状況確認テーブル!FW66:FY66,"△")&lt;&gt;0,"△",IF(COUNTIF(空き状況確認テーブル!FW66:FY66,"△")&lt;&gt;0,"△","〇")))</f>
        <v>×</v>
      </c>
      <c r="FX60" s="217"/>
      <c r="FY60" s="220"/>
    </row>
    <row r="61" spans="1:181">
      <c r="A61" s="47"/>
      <c r="B61" s="160" t="s">
        <v>360</v>
      </c>
      <c r="C61" s="199" t="s">
        <v>461</v>
      </c>
      <c r="D61" s="11" t="s">
        <v>206</v>
      </c>
      <c r="E61" s="10" t="str">
        <f>INDEX(施設情報!$D$1:$D$1000,MATCH(D61,施設情報!$C$1:$C$1000,0))</f>
        <v>1</v>
      </c>
      <c r="F61" s="11"/>
      <c r="G61" s="8" t="str">
        <f t="shared" si="22"/>
        <v>057-46391</v>
      </c>
      <c r="H61" s="10" t="str">
        <f t="shared" si="23"/>
        <v>057-46392</v>
      </c>
      <c r="I61" s="10" t="str">
        <f t="shared" si="24"/>
        <v>057-46393</v>
      </c>
      <c r="J61" s="10" t="str">
        <f t="shared" si="25"/>
        <v>057-46394</v>
      </c>
      <c r="K61" s="10" t="str">
        <f t="shared" si="26"/>
        <v>057-46395</v>
      </c>
      <c r="L61" s="10" t="str">
        <f t="shared" si="27"/>
        <v>057-46396</v>
      </c>
      <c r="M61" s="10" t="str">
        <f t="shared" si="28"/>
        <v>057-46397</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6" t="str">
        <f ca="1">IF(COUNTIF(空き状況確認テーブル!T67:V67,"×")&lt;&gt;0,"×",IF(COUNTIF(空き状況確認テーブル!T67:V67,"△")&lt;&gt;0,"△",IF(COUNTIF(空き状況確認テーブル!T67:V67,"△")&lt;&gt;0,"△","〇")))</f>
        <v>△</v>
      </c>
      <c r="U61" s="217"/>
      <c r="V61" s="218"/>
      <c r="W61" s="219" t="str">
        <f ca="1">IF(COUNTIF(空き状況確認テーブル!W67:Z67,"×")&lt;&gt;0,"×",IF(COUNTIF(空き状況確認テーブル!W67:Z67,"△")&lt;&gt;0,"△",IF(COUNTIF(空き状況確認テーブル!W67:Z67,"△")&lt;&gt;0,"△","〇")))</f>
        <v>〇</v>
      </c>
      <c r="X61" s="219"/>
      <c r="Y61" s="219"/>
      <c r="Z61" s="219"/>
      <c r="AA61" s="219" t="str">
        <f ca="1">IF(COUNTIF(空き状況確認テーブル!AA67:AD67,"×")&lt;&gt;0,"×",IF(COUNTIF(空き状況確認テーブル!AA67:AD67,"△")&lt;&gt;0,"△",IF(COUNTIF(空き状況確認テーブル!AA67:AD67,"△")&lt;&gt;0,"△","〇")))</f>
        <v>〇</v>
      </c>
      <c r="AB61" s="219"/>
      <c r="AC61" s="219"/>
      <c r="AD61" s="219"/>
      <c r="AE61" s="219" t="str">
        <f ca="1">IF(COUNTIF(空き状況確認テーブル!AE67:AH67,"×")&lt;&gt;0,"×",IF(COUNTIF(空き状況確認テーブル!AE67:AH67,"△")&lt;&gt;0,"△",IF(COUNTIF(空き状況確認テーブル!AE67:AH67,"△")&lt;&gt;0,"△","〇")))</f>
        <v>△</v>
      </c>
      <c r="AF61" s="219"/>
      <c r="AG61" s="219"/>
      <c r="AH61" s="219"/>
      <c r="AI61" s="216" t="str">
        <f ca="1">IF(COUNTIF(空き状況確認テーブル!AI67:AK67,"×")&lt;&gt;0,"×",IF(COUNTIF(空き状況確認テーブル!AI67:AK67,"△")&lt;&gt;0,"△",IF(COUNTIF(空き状況確認テーブル!AI67:AK67,"△")&lt;&gt;0,"△","〇")))</f>
        <v>△</v>
      </c>
      <c r="AJ61" s="217"/>
      <c r="AK61" s="220"/>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6" t="str">
        <f ca="1">IF(COUNTIF(空き状況確認テーブル!AR67:AT67,"×")&lt;&gt;0,"×",IF(COUNTIF(空き状況確認テーブル!AR67:AT67,"△")&lt;&gt;0,"△",IF(COUNTIF(空き状況確認テーブル!AR67:AT67,"△")&lt;&gt;0,"△","〇")))</f>
        <v>△</v>
      </c>
      <c r="AS61" s="217"/>
      <c r="AT61" s="218"/>
      <c r="AU61" s="219" t="str">
        <f ca="1">IF(COUNTIF(空き状況確認テーブル!AU67:AX67,"×")&lt;&gt;0,"×",IF(COUNTIF(空き状況確認テーブル!AU67:AX67,"△")&lt;&gt;0,"△",IF(COUNTIF(空き状況確認テーブル!AU67:AX67,"△")&lt;&gt;0,"△","〇")))</f>
        <v>〇</v>
      </c>
      <c r="AV61" s="219"/>
      <c r="AW61" s="219"/>
      <c r="AX61" s="219"/>
      <c r="AY61" s="219" t="str">
        <f ca="1">IF(COUNTIF(空き状況確認テーブル!AY67:BB67,"×")&lt;&gt;0,"×",IF(COUNTIF(空き状況確認テーブル!AY67:BB67,"△")&lt;&gt;0,"△",IF(COUNTIF(空き状況確認テーブル!AY67:BB67,"△")&lt;&gt;0,"△","〇")))</f>
        <v>〇</v>
      </c>
      <c r="AZ61" s="219"/>
      <c r="BA61" s="219"/>
      <c r="BB61" s="219"/>
      <c r="BC61" s="219" t="str">
        <f ca="1">IF(COUNTIF(空き状況確認テーブル!BC67:BF67,"×")&lt;&gt;0,"×",IF(COUNTIF(空き状況確認テーブル!BC67:BF67,"△")&lt;&gt;0,"△",IF(COUNTIF(空き状況確認テーブル!BC67:BF67,"△")&lt;&gt;0,"△","〇")))</f>
        <v>△</v>
      </c>
      <c r="BD61" s="219"/>
      <c r="BE61" s="219"/>
      <c r="BF61" s="219"/>
      <c r="BG61" s="216" t="str">
        <f ca="1">IF(COUNTIF(空き状況確認テーブル!BG67:BI67,"×")&lt;&gt;0,"×",IF(COUNTIF(空き状況確認テーブル!BG67:BI67,"△")&lt;&gt;0,"△",IF(COUNTIF(空き状況確認テーブル!BG67:BI67,"△")&lt;&gt;0,"△","〇")))</f>
        <v>△</v>
      </c>
      <c r="BH61" s="217"/>
      <c r="BI61" s="220"/>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6" t="str">
        <f ca="1">IF(COUNTIF(空き状況確認テーブル!BP67:BR67,"×")&lt;&gt;0,"×",IF(COUNTIF(空き状況確認テーブル!BP67:BR67,"△")&lt;&gt;0,"△",IF(COUNTIF(空き状況確認テーブル!BP67:BR67,"△")&lt;&gt;0,"△","〇")))</f>
        <v>△</v>
      </c>
      <c r="BQ61" s="217"/>
      <c r="BR61" s="218"/>
      <c r="BS61" s="219" t="str">
        <f ca="1">IF(COUNTIF(空き状況確認テーブル!BS67:BV67,"×")&lt;&gt;0,"×",IF(COUNTIF(空き状況確認テーブル!BS67:BV67,"△")&lt;&gt;0,"△",IF(COUNTIF(空き状況確認テーブル!BS67:BV67,"△")&lt;&gt;0,"△","〇")))</f>
        <v>〇</v>
      </c>
      <c r="BT61" s="219"/>
      <c r="BU61" s="219"/>
      <c r="BV61" s="219"/>
      <c r="BW61" s="219" t="str">
        <f ca="1">IF(COUNTIF(空き状況確認テーブル!BW67:BZ67,"×")&lt;&gt;0,"×",IF(COUNTIF(空き状況確認テーブル!BW67:BZ67,"△")&lt;&gt;0,"△",IF(COUNTIF(空き状況確認テーブル!BW67:BZ67,"△")&lt;&gt;0,"△","〇")))</f>
        <v>〇</v>
      </c>
      <c r="BX61" s="219"/>
      <c r="BY61" s="219"/>
      <c r="BZ61" s="219"/>
      <c r="CA61" s="219" t="str">
        <f ca="1">IF(COUNTIF(空き状況確認テーブル!CA67:CD67,"×")&lt;&gt;0,"×",IF(COUNTIF(空き状況確認テーブル!CA67:CD67,"△")&lt;&gt;0,"△",IF(COUNTIF(空き状況確認テーブル!CA67:CD67,"△")&lt;&gt;0,"△","〇")))</f>
        <v>△</v>
      </c>
      <c r="CB61" s="219"/>
      <c r="CC61" s="219"/>
      <c r="CD61" s="219"/>
      <c r="CE61" s="216" t="str">
        <f ca="1">IF(COUNTIF(空き状況確認テーブル!CE67:CG67,"×")&lt;&gt;0,"×",IF(COUNTIF(空き状況確認テーブル!CE67:CG67,"△")&lt;&gt;0,"△",IF(COUNTIF(空き状況確認テーブル!CE67:CG67,"△")&lt;&gt;0,"△","〇")))</f>
        <v>△</v>
      </c>
      <c r="CF61" s="217"/>
      <c r="CG61" s="220"/>
      <c r="CH61" s="187"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6" t="str">
        <f ca="1">IF(COUNTIF(空き状況確認テーブル!CN67:CP67,"×")&lt;&gt;0,"×",IF(COUNTIF(空き状況確認テーブル!CN67:CP67,"△")&lt;&gt;0,"△",IF(COUNTIF(空き状況確認テーブル!CN67:CP67,"△")&lt;&gt;0,"△","〇")))</f>
        <v>△</v>
      </c>
      <c r="CO61" s="217"/>
      <c r="CP61" s="218"/>
      <c r="CQ61" s="219" t="str">
        <f ca="1">IF(COUNTIF(空き状況確認テーブル!CQ67:CT67,"×")&lt;&gt;0,"×",IF(COUNTIF(空き状況確認テーブル!CQ67:CT67,"△")&lt;&gt;0,"△",IF(COUNTIF(空き状況確認テーブル!CQ67:CT67,"△")&lt;&gt;0,"△","〇")))</f>
        <v>〇</v>
      </c>
      <c r="CR61" s="219"/>
      <c r="CS61" s="219"/>
      <c r="CT61" s="219"/>
      <c r="CU61" s="219" t="str">
        <f ca="1">IF(COUNTIF(空き状況確認テーブル!CU67:CX67,"×")&lt;&gt;0,"×",IF(COUNTIF(空き状況確認テーブル!CU67:CX67,"△")&lt;&gt;0,"△",IF(COUNTIF(空き状況確認テーブル!CU67:CX67,"△")&lt;&gt;0,"△","〇")))</f>
        <v>〇</v>
      </c>
      <c r="CV61" s="219"/>
      <c r="CW61" s="219"/>
      <c r="CX61" s="219"/>
      <c r="CY61" s="219" t="str">
        <f ca="1">IF(COUNTIF(空き状況確認テーブル!CY67:DB67,"×")&lt;&gt;0,"×",IF(COUNTIF(空き状況確認テーブル!CY67:DB67,"△")&lt;&gt;0,"△",IF(COUNTIF(空き状況確認テーブル!CY67:DB67,"△")&lt;&gt;0,"△","〇")))</f>
        <v>△</v>
      </c>
      <c r="CZ61" s="219"/>
      <c r="DA61" s="219"/>
      <c r="DB61" s="219"/>
      <c r="DC61" s="216" t="str">
        <f ca="1">IF(COUNTIF(空き状況確認テーブル!DC67:DE67,"×")&lt;&gt;0,"×",IF(COUNTIF(空き状況確認テーブル!DC67:DE67,"△")&lt;&gt;0,"△",IF(COUNTIF(空き状況確認テーブル!DC67:DE67,"△")&lt;&gt;0,"△","〇")))</f>
        <v>△</v>
      </c>
      <c r="DD61" s="217"/>
      <c r="DE61" s="220"/>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6" t="str">
        <f ca="1">IF(COUNTIF(空き状況確認テーブル!DL67:DN67,"×")&lt;&gt;0,"×",IF(COUNTIF(空き状況確認テーブル!DL67:DN67,"△")&lt;&gt;0,"△",IF(COUNTIF(空き状況確認テーブル!DL67:DN67,"△")&lt;&gt;0,"△","〇")))</f>
        <v>△</v>
      </c>
      <c r="DM61" s="217"/>
      <c r="DN61" s="218"/>
      <c r="DO61" s="219" t="str">
        <f ca="1">IF(COUNTIF(空き状況確認テーブル!DO67:DR67,"×")&lt;&gt;0,"×",IF(COUNTIF(空き状況確認テーブル!DO67:DR67,"△")&lt;&gt;0,"△",IF(COUNTIF(空き状況確認テーブル!DO67:DR67,"△")&lt;&gt;0,"△","〇")))</f>
        <v>〇</v>
      </c>
      <c r="DP61" s="219"/>
      <c r="DQ61" s="219"/>
      <c r="DR61" s="219"/>
      <c r="DS61" s="219" t="str">
        <f ca="1">IF(COUNTIF(空き状況確認テーブル!DS67:DV67,"×")&lt;&gt;0,"×",IF(COUNTIF(空き状況確認テーブル!DS67:DV67,"△")&lt;&gt;0,"△",IF(COUNTIF(空き状況確認テーブル!DS67:DV67,"△")&lt;&gt;0,"△","〇")))</f>
        <v>〇</v>
      </c>
      <c r="DT61" s="219"/>
      <c r="DU61" s="219"/>
      <c r="DV61" s="219"/>
      <c r="DW61" s="219" t="str">
        <f ca="1">IF(COUNTIF(空き状況確認テーブル!DW67:DZ67,"×")&lt;&gt;0,"×",IF(COUNTIF(空き状況確認テーブル!DW67:DZ67,"△")&lt;&gt;0,"△",IF(COUNTIF(空き状況確認テーブル!DW67:DZ67,"△")&lt;&gt;0,"△","〇")))</f>
        <v>△</v>
      </c>
      <c r="DX61" s="219"/>
      <c r="DY61" s="219"/>
      <c r="DZ61" s="219"/>
      <c r="EA61" s="216" t="str">
        <f ca="1">IF(COUNTIF(空き状況確認テーブル!EA67:EC67,"×")&lt;&gt;0,"×",IF(COUNTIF(空き状況確認テーブル!EA67:EC67,"△")&lt;&gt;0,"△",IF(COUNTIF(空き状況確認テーブル!EA67:EC67,"△")&lt;&gt;0,"△","〇")))</f>
        <v>△</v>
      </c>
      <c r="EB61" s="217"/>
      <c r="EC61" s="220"/>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6" t="str">
        <f ca="1">IF(COUNTIF(空き状況確認テーブル!EJ67:EL67,"×")&lt;&gt;0,"×",IF(COUNTIF(空き状況確認テーブル!EJ67:EL67,"△")&lt;&gt;0,"△",IF(COUNTIF(空き状況確認テーブル!EJ67:EL67,"△")&lt;&gt;0,"△","〇")))</f>
        <v>×</v>
      </c>
      <c r="EK61" s="217"/>
      <c r="EL61" s="218"/>
      <c r="EM61" s="219" t="str">
        <f ca="1">IF(COUNTIF(空き状況確認テーブル!EM67:EP67,"×")&lt;&gt;0,"×",IF(COUNTIF(空き状況確認テーブル!EM67:EP67,"△")&lt;&gt;0,"△",IF(COUNTIF(空き状況確認テーブル!EM67:EP67,"△")&lt;&gt;0,"△","〇")))</f>
        <v>×</v>
      </c>
      <c r="EN61" s="219"/>
      <c r="EO61" s="219"/>
      <c r="EP61" s="219"/>
      <c r="EQ61" s="219" t="str">
        <f ca="1">IF(COUNTIF(空き状況確認テーブル!EQ67:ET67,"×")&lt;&gt;0,"×",IF(COUNTIF(空き状況確認テーブル!EQ67:ET67,"△")&lt;&gt;0,"△",IF(COUNTIF(空き状況確認テーブル!EQ67:ET67,"△")&lt;&gt;0,"△","〇")))</f>
        <v>×</v>
      </c>
      <c r="ER61" s="219"/>
      <c r="ES61" s="219"/>
      <c r="ET61" s="219"/>
      <c r="EU61" s="219" t="str">
        <f ca="1">IF(COUNTIF(空き状況確認テーブル!EU67:EX67,"×")&lt;&gt;0,"×",IF(COUNTIF(空き状況確認テーブル!EU67:EX67,"△")&lt;&gt;0,"△",IF(COUNTIF(空き状況確認テーブル!EU67:EX67,"△")&lt;&gt;0,"△","〇")))</f>
        <v>×</v>
      </c>
      <c r="EV61" s="219"/>
      <c r="EW61" s="219"/>
      <c r="EX61" s="219"/>
      <c r="EY61" s="216" t="str">
        <f ca="1">IF(COUNTIF(空き状況確認テーブル!EY67:FA67,"×")&lt;&gt;0,"×",IF(COUNTIF(空き状況確認テーブル!EY67:FA67,"△")&lt;&gt;0,"△",IF(COUNTIF(空き状況確認テーブル!EY67:FA67,"△")&lt;&gt;0,"△","〇")))</f>
        <v>×</v>
      </c>
      <c r="EZ61" s="217"/>
      <c r="FA61" s="220"/>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6" t="str">
        <f ca="1">IF(COUNTIF(空き状況確認テーブル!FH67:FJ67,"×")&lt;&gt;0,"×",IF(COUNTIF(空き状況確認テーブル!FH67:FJ67,"△")&lt;&gt;0,"△",IF(COUNTIF(空き状況確認テーブル!FH67:FJ67,"△")&lt;&gt;0,"△","〇")))</f>
        <v>×</v>
      </c>
      <c r="FI61" s="217"/>
      <c r="FJ61" s="218"/>
      <c r="FK61" s="219" t="str">
        <f ca="1">IF(COUNTIF(空き状況確認テーブル!FK67:FN67,"×")&lt;&gt;0,"×",IF(COUNTIF(空き状況確認テーブル!FK67:FN67,"△")&lt;&gt;0,"△",IF(COUNTIF(空き状況確認テーブル!FK67:FN67,"△")&lt;&gt;0,"△","〇")))</f>
        <v>×</v>
      </c>
      <c r="FL61" s="219"/>
      <c r="FM61" s="219"/>
      <c r="FN61" s="219"/>
      <c r="FO61" s="219" t="str">
        <f ca="1">IF(COUNTIF(空き状況確認テーブル!FO67:FR67,"×")&lt;&gt;0,"×",IF(COUNTIF(空き状況確認テーブル!FO67:FR67,"△")&lt;&gt;0,"△",IF(COUNTIF(空き状況確認テーブル!FO67:FR67,"△")&lt;&gt;0,"△","〇")))</f>
        <v>×</v>
      </c>
      <c r="FP61" s="219"/>
      <c r="FQ61" s="219"/>
      <c r="FR61" s="219"/>
      <c r="FS61" s="219" t="str">
        <f ca="1">IF(COUNTIF(空き状況確認テーブル!FS67:FV67,"×")&lt;&gt;0,"×",IF(COUNTIF(空き状況確認テーブル!FS67:FV67,"△")&lt;&gt;0,"△",IF(COUNTIF(空き状況確認テーブル!FS67:FV67,"△")&lt;&gt;0,"△","〇")))</f>
        <v>×</v>
      </c>
      <c r="FT61" s="219"/>
      <c r="FU61" s="219"/>
      <c r="FV61" s="219"/>
      <c r="FW61" s="216" t="str">
        <f ca="1">IF(COUNTIF(空き状況確認テーブル!FW67:FY67,"×")&lt;&gt;0,"×",IF(COUNTIF(空き状況確認テーブル!FW67:FY67,"△")&lt;&gt;0,"△",IF(COUNTIF(空き状況確認テーブル!FW67:FY67,"△")&lt;&gt;0,"△","〇")))</f>
        <v>×</v>
      </c>
      <c r="FX61" s="217"/>
      <c r="FY61" s="220"/>
    </row>
    <row r="62" spans="1:181">
      <c r="A62" s="47"/>
      <c r="B62" s="160" t="s">
        <v>360</v>
      </c>
      <c r="C62" s="199" t="s">
        <v>463</v>
      </c>
      <c r="D62" s="11" t="s">
        <v>207</v>
      </c>
      <c r="E62" s="10" t="str">
        <f>INDEX(施設情報!$D$1:$D$1000,MATCH(D62,施設情報!$C$1:$C$1000,0))</f>
        <v>1</v>
      </c>
      <c r="F62" s="11"/>
      <c r="G62" s="8" t="str">
        <f t="shared" si="22"/>
        <v>058-46391</v>
      </c>
      <c r="H62" s="10" t="str">
        <f t="shared" si="23"/>
        <v>058-46392</v>
      </c>
      <c r="I62" s="10" t="str">
        <f t="shared" si="24"/>
        <v>058-46393</v>
      </c>
      <c r="J62" s="10" t="str">
        <f t="shared" si="25"/>
        <v>058-46394</v>
      </c>
      <c r="K62" s="10" t="str">
        <f t="shared" si="26"/>
        <v>058-46395</v>
      </c>
      <c r="L62" s="10" t="str">
        <f t="shared" si="27"/>
        <v>058-46396</v>
      </c>
      <c r="M62" s="10" t="str">
        <f t="shared" si="28"/>
        <v>058-46397</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6" t="str">
        <f ca="1">IF(COUNTIF(空き状況確認テーブル!T68:V68,"×")&lt;&gt;0,"×",IF(COUNTIF(空き状況確認テーブル!T68:V68,"△")&lt;&gt;0,"△",IF(COUNTIF(空き状況確認テーブル!T68:V68,"△")&lt;&gt;0,"△","〇")))</f>
        <v>△</v>
      </c>
      <c r="U62" s="217"/>
      <c r="V62" s="218"/>
      <c r="W62" s="219" t="str">
        <f ca="1">IF(COUNTIF(空き状況確認テーブル!W68:Z68,"×")&lt;&gt;0,"×",IF(COUNTIF(空き状況確認テーブル!W68:Z68,"△")&lt;&gt;0,"△",IF(COUNTIF(空き状況確認テーブル!W68:Z68,"△")&lt;&gt;0,"△","〇")))</f>
        <v>〇</v>
      </c>
      <c r="X62" s="219"/>
      <c r="Y62" s="219"/>
      <c r="Z62" s="219"/>
      <c r="AA62" s="219" t="str">
        <f ca="1">IF(COUNTIF(空き状況確認テーブル!AA68:AD68,"×")&lt;&gt;0,"×",IF(COUNTIF(空き状況確認テーブル!AA68:AD68,"△")&lt;&gt;0,"△",IF(COUNTIF(空き状況確認テーブル!AA68:AD68,"△")&lt;&gt;0,"△","〇")))</f>
        <v>〇</v>
      </c>
      <c r="AB62" s="219"/>
      <c r="AC62" s="219"/>
      <c r="AD62" s="219"/>
      <c r="AE62" s="219" t="str">
        <f ca="1">IF(COUNTIF(空き状況確認テーブル!AE68:AH68,"×")&lt;&gt;0,"×",IF(COUNTIF(空き状況確認テーブル!AE68:AH68,"△")&lt;&gt;0,"△",IF(COUNTIF(空き状況確認テーブル!AE68:AH68,"△")&lt;&gt;0,"△","〇")))</f>
        <v>△</v>
      </c>
      <c r="AF62" s="219"/>
      <c r="AG62" s="219"/>
      <c r="AH62" s="219"/>
      <c r="AI62" s="216" t="str">
        <f ca="1">IF(COUNTIF(空き状況確認テーブル!AI68:AK68,"×")&lt;&gt;0,"×",IF(COUNTIF(空き状況確認テーブル!AI68:AK68,"△")&lt;&gt;0,"△",IF(COUNTIF(空き状況確認テーブル!AI68:AK68,"△")&lt;&gt;0,"△","〇")))</f>
        <v>△</v>
      </c>
      <c r="AJ62" s="217"/>
      <c r="AK62" s="220"/>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6" t="str">
        <f ca="1">IF(COUNTIF(空き状況確認テーブル!AR68:AT68,"×")&lt;&gt;0,"×",IF(COUNTIF(空き状況確認テーブル!AR68:AT68,"△")&lt;&gt;0,"△",IF(COUNTIF(空き状況確認テーブル!AR68:AT68,"△")&lt;&gt;0,"△","〇")))</f>
        <v>△</v>
      </c>
      <c r="AS62" s="217"/>
      <c r="AT62" s="218"/>
      <c r="AU62" s="219" t="str">
        <f ca="1">IF(COUNTIF(空き状況確認テーブル!AU68:AX68,"×")&lt;&gt;0,"×",IF(COUNTIF(空き状況確認テーブル!AU68:AX68,"△")&lt;&gt;0,"△",IF(COUNTIF(空き状況確認テーブル!AU68:AX68,"△")&lt;&gt;0,"△","〇")))</f>
        <v>〇</v>
      </c>
      <c r="AV62" s="219"/>
      <c r="AW62" s="219"/>
      <c r="AX62" s="219"/>
      <c r="AY62" s="219" t="str">
        <f ca="1">IF(COUNTIF(空き状況確認テーブル!AY68:BB68,"×")&lt;&gt;0,"×",IF(COUNTIF(空き状況確認テーブル!AY68:BB68,"△")&lt;&gt;0,"△",IF(COUNTIF(空き状況確認テーブル!AY68:BB68,"△")&lt;&gt;0,"△","〇")))</f>
        <v>〇</v>
      </c>
      <c r="AZ62" s="219"/>
      <c r="BA62" s="219"/>
      <c r="BB62" s="219"/>
      <c r="BC62" s="219" t="str">
        <f ca="1">IF(COUNTIF(空き状況確認テーブル!BC68:BF68,"×")&lt;&gt;0,"×",IF(COUNTIF(空き状況確認テーブル!BC68:BF68,"△")&lt;&gt;0,"△",IF(COUNTIF(空き状況確認テーブル!BC68:BF68,"△")&lt;&gt;0,"△","〇")))</f>
        <v>△</v>
      </c>
      <c r="BD62" s="219"/>
      <c r="BE62" s="219"/>
      <c r="BF62" s="219"/>
      <c r="BG62" s="216" t="str">
        <f ca="1">IF(COUNTIF(空き状況確認テーブル!BG68:BI68,"×")&lt;&gt;0,"×",IF(COUNTIF(空き状況確認テーブル!BG68:BI68,"△")&lt;&gt;0,"△",IF(COUNTIF(空き状況確認テーブル!BG68:BI68,"△")&lt;&gt;0,"△","〇")))</f>
        <v>△</v>
      </c>
      <c r="BH62" s="217"/>
      <c r="BI62" s="220"/>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6" t="str">
        <f ca="1">IF(COUNTIF(空き状況確認テーブル!BP68:BR68,"×")&lt;&gt;0,"×",IF(COUNTIF(空き状況確認テーブル!BP68:BR68,"△")&lt;&gt;0,"△",IF(COUNTIF(空き状況確認テーブル!BP68:BR68,"△")&lt;&gt;0,"△","〇")))</f>
        <v>△</v>
      </c>
      <c r="BQ62" s="217"/>
      <c r="BR62" s="218"/>
      <c r="BS62" s="219" t="str">
        <f ca="1">IF(COUNTIF(空き状況確認テーブル!BS68:BV68,"×")&lt;&gt;0,"×",IF(COUNTIF(空き状況確認テーブル!BS68:BV68,"△")&lt;&gt;0,"△",IF(COUNTIF(空き状況確認テーブル!BS68:BV68,"△")&lt;&gt;0,"△","〇")))</f>
        <v>〇</v>
      </c>
      <c r="BT62" s="219"/>
      <c r="BU62" s="219"/>
      <c r="BV62" s="219"/>
      <c r="BW62" s="219" t="str">
        <f ca="1">IF(COUNTIF(空き状況確認テーブル!BW68:BZ68,"×")&lt;&gt;0,"×",IF(COUNTIF(空き状況確認テーブル!BW68:BZ68,"△")&lt;&gt;0,"△",IF(COUNTIF(空き状況確認テーブル!BW68:BZ68,"△")&lt;&gt;0,"△","〇")))</f>
        <v>〇</v>
      </c>
      <c r="BX62" s="219"/>
      <c r="BY62" s="219"/>
      <c r="BZ62" s="219"/>
      <c r="CA62" s="219" t="str">
        <f ca="1">IF(COUNTIF(空き状況確認テーブル!CA68:CD68,"×")&lt;&gt;0,"×",IF(COUNTIF(空き状況確認テーブル!CA68:CD68,"△")&lt;&gt;0,"△",IF(COUNTIF(空き状況確認テーブル!CA68:CD68,"△")&lt;&gt;0,"△","〇")))</f>
        <v>△</v>
      </c>
      <c r="CB62" s="219"/>
      <c r="CC62" s="219"/>
      <c r="CD62" s="219"/>
      <c r="CE62" s="216" t="str">
        <f ca="1">IF(COUNTIF(空き状況確認テーブル!CE68:CG68,"×")&lt;&gt;0,"×",IF(COUNTIF(空き状況確認テーブル!CE68:CG68,"△")&lt;&gt;0,"△",IF(COUNTIF(空き状況確認テーブル!CE68:CG68,"△")&lt;&gt;0,"△","〇")))</f>
        <v>△</v>
      </c>
      <c r="CF62" s="217"/>
      <c r="CG62" s="220"/>
      <c r="CH62" s="187"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6" t="str">
        <f ca="1">IF(COUNTIF(空き状況確認テーブル!CN68:CP68,"×")&lt;&gt;0,"×",IF(COUNTIF(空き状況確認テーブル!CN68:CP68,"△")&lt;&gt;0,"△",IF(COUNTIF(空き状況確認テーブル!CN68:CP68,"△")&lt;&gt;0,"△","〇")))</f>
        <v>△</v>
      </c>
      <c r="CO62" s="217"/>
      <c r="CP62" s="218"/>
      <c r="CQ62" s="219" t="str">
        <f ca="1">IF(COUNTIF(空き状況確認テーブル!CQ68:CT68,"×")&lt;&gt;0,"×",IF(COUNTIF(空き状況確認テーブル!CQ68:CT68,"△")&lt;&gt;0,"△",IF(COUNTIF(空き状況確認テーブル!CQ68:CT68,"△")&lt;&gt;0,"△","〇")))</f>
        <v>〇</v>
      </c>
      <c r="CR62" s="219"/>
      <c r="CS62" s="219"/>
      <c r="CT62" s="219"/>
      <c r="CU62" s="219" t="str">
        <f ca="1">IF(COUNTIF(空き状況確認テーブル!CU68:CX68,"×")&lt;&gt;0,"×",IF(COUNTIF(空き状況確認テーブル!CU68:CX68,"△")&lt;&gt;0,"△",IF(COUNTIF(空き状況確認テーブル!CU68:CX68,"△")&lt;&gt;0,"△","〇")))</f>
        <v>〇</v>
      </c>
      <c r="CV62" s="219"/>
      <c r="CW62" s="219"/>
      <c r="CX62" s="219"/>
      <c r="CY62" s="219" t="str">
        <f ca="1">IF(COUNTIF(空き状況確認テーブル!CY68:DB68,"×")&lt;&gt;0,"×",IF(COUNTIF(空き状況確認テーブル!CY68:DB68,"△")&lt;&gt;0,"△",IF(COUNTIF(空き状況確認テーブル!CY68:DB68,"△")&lt;&gt;0,"△","〇")))</f>
        <v>△</v>
      </c>
      <c r="CZ62" s="219"/>
      <c r="DA62" s="219"/>
      <c r="DB62" s="219"/>
      <c r="DC62" s="216" t="str">
        <f ca="1">IF(COUNTIF(空き状況確認テーブル!DC68:DE68,"×")&lt;&gt;0,"×",IF(COUNTIF(空き状況確認テーブル!DC68:DE68,"△")&lt;&gt;0,"△",IF(COUNTIF(空き状況確認テーブル!DC68:DE68,"△")&lt;&gt;0,"△","〇")))</f>
        <v>△</v>
      </c>
      <c r="DD62" s="217"/>
      <c r="DE62" s="220"/>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6" t="str">
        <f ca="1">IF(COUNTIF(空き状況確認テーブル!DL68:DN68,"×")&lt;&gt;0,"×",IF(COUNTIF(空き状況確認テーブル!DL68:DN68,"△")&lt;&gt;0,"△",IF(COUNTIF(空き状況確認テーブル!DL68:DN68,"△")&lt;&gt;0,"△","〇")))</f>
        <v>△</v>
      </c>
      <c r="DM62" s="217"/>
      <c r="DN62" s="218"/>
      <c r="DO62" s="219" t="str">
        <f ca="1">IF(COUNTIF(空き状況確認テーブル!DO68:DR68,"×")&lt;&gt;0,"×",IF(COUNTIF(空き状況確認テーブル!DO68:DR68,"△")&lt;&gt;0,"△",IF(COUNTIF(空き状況確認テーブル!DO68:DR68,"△")&lt;&gt;0,"△","〇")))</f>
        <v>〇</v>
      </c>
      <c r="DP62" s="219"/>
      <c r="DQ62" s="219"/>
      <c r="DR62" s="219"/>
      <c r="DS62" s="219" t="str">
        <f ca="1">IF(COUNTIF(空き状況確認テーブル!DS68:DV68,"×")&lt;&gt;0,"×",IF(COUNTIF(空き状況確認テーブル!DS68:DV68,"△")&lt;&gt;0,"△",IF(COUNTIF(空き状況確認テーブル!DS68:DV68,"△")&lt;&gt;0,"△","〇")))</f>
        <v>〇</v>
      </c>
      <c r="DT62" s="219"/>
      <c r="DU62" s="219"/>
      <c r="DV62" s="219"/>
      <c r="DW62" s="219" t="str">
        <f ca="1">IF(COUNTIF(空き状況確認テーブル!DW68:DZ68,"×")&lt;&gt;0,"×",IF(COUNTIF(空き状況確認テーブル!DW68:DZ68,"△")&lt;&gt;0,"△",IF(COUNTIF(空き状況確認テーブル!DW68:DZ68,"△")&lt;&gt;0,"△","〇")))</f>
        <v>△</v>
      </c>
      <c r="DX62" s="219"/>
      <c r="DY62" s="219"/>
      <c r="DZ62" s="219"/>
      <c r="EA62" s="216" t="str">
        <f ca="1">IF(COUNTIF(空き状況確認テーブル!EA68:EC68,"×")&lt;&gt;0,"×",IF(COUNTIF(空き状況確認テーブル!EA68:EC68,"△")&lt;&gt;0,"△",IF(COUNTIF(空き状況確認テーブル!EA68:EC68,"△")&lt;&gt;0,"△","〇")))</f>
        <v>△</v>
      </c>
      <c r="EB62" s="217"/>
      <c r="EC62" s="220"/>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6" t="str">
        <f ca="1">IF(COUNTIF(空き状況確認テーブル!EJ68:EL68,"×")&lt;&gt;0,"×",IF(COUNTIF(空き状況確認テーブル!EJ68:EL68,"△")&lt;&gt;0,"△",IF(COUNTIF(空き状況確認テーブル!EJ68:EL68,"△")&lt;&gt;0,"△","〇")))</f>
        <v>×</v>
      </c>
      <c r="EK62" s="217"/>
      <c r="EL62" s="218"/>
      <c r="EM62" s="219" t="str">
        <f ca="1">IF(COUNTIF(空き状況確認テーブル!EM68:EP68,"×")&lt;&gt;0,"×",IF(COUNTIF(空き状況確認テーブル!EM68:EP68,"△")&lt;&gt;0,"△",IF(COUNTIF(空き状況確認テーブル!EM68:EP68,"△")&lt;&gt;0,"△","〇")))</f>
        <v>×</v>
      </c>
      <c r="EN62" s="219"/>
      <c r="EO62" s="219"/>
      <c r="EP62" s="219"/>
      <c r="EQ62" s="219" t="str">
        <f ca="1">IF(COUNTIF(空き状況確認テーブル!EQ68:ET68,"×")&lt;&gt;0,"×",IF(COUNTIF(空き状況確認テーブル!EQ68:ET68,"△")&lt;&gt;0,"△",IF(COUNTIF(空き状況確認テーブル!EQ68:ET68,"△")&lt;&gt;0,"△","〇")))</f>
        <v>×</v>
      </c>
      <c r="ER62" s="219"/>
      <c r="ES62" s="219"/>
      <c r="ET62" s="219"/>
      <c r="EU62" s="219" t="str">
        <f ca="1">IF(COUNTIF(空き状況確認テーブル!EU68:EX68,"×")&lt;&gt;0,"×",IF(COUNTIF(空き状況確認テーブル!EU68:EX68,"△")&lt;&gt;0,"△",IF(COUNTIF(空き状況確認テーブル!EU68:EX68,"△")&lt;&gt;0,"△","〇")))</f>
        <v>×</v>
      </c>
      <c r="EV62" s="219"/>
      <c r="EW62" s="219"/>
      <c r="EX62" s="219"/>
      <c r="EY62" s="216" t="str">
        <f ca="1">IF(COUNTIF(空き状況確認テーブル!EY68:FA68,"×")&lt;&gt;0,"×",IF(COUNTIF(空き状況確認テーブル!EY68:FA68,"△")&lt;&gt;0,"△",IF(COUNTIF(空き状況確認テーブル!EY68:FA68,"△")&lt;&gt;0,"△","〇")))</f>
        <v>×</v>
      </c>
      <c r="EZ62" s="217"/>
      <c r="FA62" s="220"/>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6" t="str">
        <f ca="1">IF(COUNTIF(空き状況確認テーブル!FH68:FJ68,"×")&lt;&gt;0,"×",IF(COUNTIF(空き状況確認テーブル!FH68:FJ68,"△")&lt;&gt;0,"△",IF(COUNTIF(空き状況確認テーブル!FH68:FJ68,"△")&lt;&gt;0,"△","〇")))</f>
        <v>×</v>
      </c>
      <c r="FI62" s="217"/>
      <c r="FJ62" s="218"/>
      <c r="FK62" s="219" t="str">
        <f ca="1">IF(COUNTIF(空き状況確認テーブル!FK68:FN68,"×")&lt;&gt;0,"×",IF(COUNTIF(空き状況確認テーブル!FK68:FN68,"△")&lt;&gt;0,"△",IF(COUNTIF(空き状況確認テーブル!FK68:FN68,"△")&lt;&gt;0,"△","〇")))</f>
        <v>×</v>
      </c>
      <c r="FL62" s="219"/>
      <c r="FM62" s="219"/>
      <c r="FN62" s="219"/>
      <c r="FO62" s="219" t="str">
        <f ca="1">IF(COUNTIF(空き状況確認テーブル!FO68:FR68,"×")&lt;&gt;0,"×",IF(COUNTIF(空き状況確認テーブル!FO68:FR68,"△")&lt;&gt;0,"△",IF(COUNTIF(空き状況確認テーブル!FO68:FR68,"△")&lt;&gt;0,"△","〇")))</f>
        <v>×</v>
      </c>
      <c r="FP62" s="219"/>
      <c r="FQ62" s="219"/>
      <c r="FR62" s="219"/>
      <c r="FS62" s="219" t="str">
        <f ca="1">IF(COUNTIF(空き状況確認テーブル!FS68:FV68,"×")&lt;&gt;0,"×",IF(COUNTIF(空き状況確認テーブル!FS68:FV68,"△")&lt;&gt;0,"△",IF(COUNTIF(空き状況確認テーブル!FS68:FV68,"△")&lt;&gt;0,"△","〇")))</f>
        <v>×</v>
      </c>
      <c r="FT62" s="219"/>
      <c r="FU62" s="219"/>
      <c r="FV62" s="219"/>
      <c r="FW62" s="216" t="str">
        <f ca="1">IF(COUNTIF(空き状況確認テーブル!FW68:FY68,"×")&lt;&gt;0,"×",IF(COUNTIF(空き状況確認テーブル!FW68:FY68,"△")&lt;&gt;0,"△",IF(COUNTIF(空き状況確認テーブル!FW68:FY68,"△")&lt;&gt;0,"△","〇")))</f>
        <v>×</v>
      </c>
      <c r="FX62" s="217"/>
      <c r="FY62" s="220"/>
    </row>
    <row r="63" spans="1:181">
      <c r="A63" s="47"/>
      <c r="B63" s="160" t="s">
        <v>360</v>
      </c>
      <c r="C63" s="199" t="s">
        <v>464</v>
      </c>
      <c r="D63" s="11" t="s">
        <v>208</v>
      </c>
      <c r="E63" s="10" t="str">
        <f>INDEX(施設情報!$D$1:$D$1000,MATCH(D63,施設情報!$C$1:$C$1000,0))</f>
        <v>1</v>
      </c>
      <c r="F63" s="11"/>
      <c r="G63" s="8" t="str">
        <f t="shared" si="22"/>
        <v>059-46391</v>
      </c>
      <c r="H63" s="10" t="str">
        <f t="shared" si="23"/>
        <v>059-46392</v>
      </c>
      <c r="I63" s="10" t="str">
        <f t="shared" si="24"/>
        <v>059-46393</v>
      </c>
      <c r="J63" s="10" t="str">
        <f t="shared" si="25"/>
        <v>059-46394</v>
      </c>
      <c r="K63" s="10" t="str">
        <f t="shared" si="26"/>
        <v>059-46395</v>
      </c>
      <c r="L63" s="10" t="str">
        <f t="shared" si="27"/>
        <v>059-46396</v>
      </c>
      <c r="M63" s="10" t="str">
        <f t="shared" si="28"/>
        <v>059-46397</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6" t="str">
        <f ca="1">IF(COUNTIF(空き状況確認テーブル!T69:V69,"×")&lt;&gt;0,"×",IF(COUNTIF(空き状況確認テーブル!T69:V69,"△")&lt;&gt;0,"△",IF(COUNTIF(空き状況確認テーブル!T69:V69,"△")&lt;&gt;0,"△","〇")))</f>
        <v>△</v>
      </c>
      <c r="U63" s="217"/>
      <c r="V63" s="218"/>
      <c r="W63" s="219" t="str">
        <f ca="1">IF(COUNTIF(空き状況確認テーブル!W69:Z69,"×")&lt;&gt;0,"×",IF(COUNTIF(空き状況確認テーブル!W69:Z69,"△")&lt;&gt;0,"△",IF(COUNTIF(空き状況確認テーブル!W69:Z69,"△")&lt;&gt;0,"△","〇")))</f>
        <v>〇</v>
      </c>
      <c r="X63" s="219"/>
      <c r="Y63" s="219"/>
      <c r="Z63" s="219"/>
      <c r="AA63" s="219" t="str">
        <f ca="1">IF(COUNTIF(空き状況確認テーブル!AA69:AD69,"×")&lt;&gt;0,"×",IF(COUNTIF(空き状況確認テーブル!AA69:AD69,"△")&lt;&gt;0,"△",IF(COUNTIF(空き状況確認テーブル!AA69:AD69,"△")&lt;&gt;0,"△","〇")))</f>
        <v>〇</v>
      </c>
      <c r="AB63" s="219"/>
      <c r="AC63" s="219"/>
      <c r="AD63" s="219"/>
      <c r="AE63" s="219" t="str">
        <f ca="1">IF(COUNTIF(空き状況確認テーブル!AE69:AH69,"×")&lt;&gt;0,"×",IF(COUNTIF(空き状況確認テーブル!AE69:AH69,"△")&lt;&gt;0,"△",IF(COUNTIF(空き状況確認テーブル!AE69:AH69,"△")&lt;&gt;0,"△","〇")))</f>
        <v>△</v>
      </c>
      <c r="AF63" s="219"/>
      <c r="AG63" s="219"/>
      <c r="AH63" s="219"/>
      <c r="AI63" s="216" t="str">
        <f ca="1">IF(COUNTIF(空き状況確認テーブル!AI69:AK69,"×")&lt;&gt;0,"×",IF(COUNTIF(空き状況確認テーブル!AI69:AK69,"△")&lt;&gt;0,"△",IF(COUNTIF(空き状況確認テーブル!AI69:AK69,"△")&lt;&gt;0,"△","〇")))</f>
        <v>△</v>
      </c>
      <c r="AJ63" s="217"/>
      <c r="AK63" s="220"/>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6" t="str">
        <f ca="1">IF(COUNTIF(空き状況確認テーブル!AR69:AT69,"×")&lt;&gt;0,"×",IF(COUNTIF(空き状況確認テーブル!AR69:AT69,"△")&lt;&gt;0,"△",IF(COUNTIF(空き状況確認テーブル!AR69:AT69,"△")&lt;&gt;0,"△","〇")))</f>
        <v>△</v>
      </c>
      <c r="AS63" s="217"/>
      <c r="AT63" s="218"/>
      <c r="AU63" s="219" t="str">
        <f ca="1">IF(COUNTIF(空き状況確認テーブル!AU69:AX69,"×")&lt;&gt;0,"×",IF(COUNTIF(空き状況確認テーブル!AU69:AX69,"△")&lt;&gt;0,"△",IF(COUNTIF(空き状況確認テーブル!AU69:AX69,"△")&lt;&gt;0,"△","〇")))</f>
        <v>〇</v>
      </c>
      <c r="AV63" s="219"/>
      <c r="AW63" s="219"/>
      <c r="AX63" s="219"/>
      <c r="AY63" s="219" t="str">
        <f ca="1">IF(COUNTIF(空き状況確認テーブル!AY69:BB69,"×")&lt;&gt;0,"×",IF(COUNTIF(空き状況確認テーブル!AY69:BB69,"△")&lt;&gt;0,"△",IF(COUNTIF(空き状況確認テーブル!AY69:BB69,"△")&lt;&gt;0,"△","〇")))</f>
        <v>〇</v>
      </c>
      <c r="AZ63" s="219"/>
      <c r="BA63" s="219"/>
      <c r="BB63" s="219"/>
      <c r="BC63" s="219" t="str">
        <f ca="1">IF(COUNTIF(空き状況確認テーブル!BC69:BF69,"×")&lt;&gt;0,"×",IF(COUNTIF(空き状況確認テーブル!BC69:BF69,"△")&lt;&gt;0,"△",IF(COUNTIF(空き状況確認テーブル!BC69:BF69,"△")&lt;&gt;0,"△","〇")))</f>
        <v>△</v>
      </c>
      <c r="BD63" s="219"/>
      <c r="BE63" s="219"/>
      <c r="BF63" s="219"/>
      <c r="BG63" s="216" t="str">
        <f ca="1">IF(COUNTIF(空き状況確認テーブル!BG69:BI69,"×")&lt;&gt;0,"×",IF(COUNTIF(空き状況確認テーブル!BG69:BI69,"△")&lt;&gt;0,"△",IF(COUNTIF(空き状況確認テーブル!BG69:BI69,"△")&lt;&gt;0,"△","〇")))</f>
        <v>△</v>
      </c>
      <c r="BH63" s="217"/>
      <c r="BI63" s="220"/>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6" t="str">
        <f ca="1">IF(COUNTIF(空き状況確認テーブル!BP69:BR69,"×")&lt;&gt;0,"×",IF(COUNTIF(空き状況確認テーブル!BP69:BR69,"△")&lt;&gt;0,"△",IF(COUNTIF(空き状況確認テーブル!BP69:BR69,"△")&lt;&gt;0,"△","〇")))</f>
        <v>△</v>
      </c>
      <c r="BQ63" s="217"/>
      <c r="BR63" s="218"/>
      <c r="BS63" s="219" t="str">
        <f ca="1">IF(COUNTIF(空き状況確認テーブル!BS69:BV69,"×")&lt;&gt;0,"×",IF(COUNTIF(空き状況確認テーブル!BS69:BV69,"△")&lt;&gt;0,"△",IF(COUNTIF(空き状況確認テーブル!BS69:BV69,"△")&lt;&gt;0,"△","〇")))</f>
        <v>〇</v>
      </c>
      <c r="BT63" s="219"/>
      <c r="BU63" s="219"/>
      <c r="BV63" s="219"/>
      <c r="BW63" s="219" t="str">
        <f ca="1">IF(COUNTIF(空き状況確認テーブル!BW69:BZ69,"×")&lt;&gt;0,"×",IF(COUNTIF(空き状況確認テーブル!BW69:BZ69,"△")&lt;&gt;0,"△",IF(COUNTIF(空き状況確認テーブル!BW69:BZ69,"△")&lt;&gt;0,"△","〇")))</f>
        <v>〇</v>
      </c>
      <c r="BX63" s="219"/>
      <c r="BY63" s="219"/>
      <c r="BZ63" s="219"/>
      <c r="CA63" s="219" t="str">
        <f ca="1">IF(COUNTIF(空き状況確認テーブル!CA69:CD69,"×")&lt;&gt;0,"×",IF(COUNTIF(空き状況確認テーブル!CA69:CD69,"△")&lt;&gt;0,"△",IF(COUNTIF(空き状況確認テーブル!CA69:CD69,"△")&lt;&gt;0,"△","〇")))</f>
        <v>△</v>
      </c>
      <c r="CB63" s="219"/>
      <c r="CC63" s="219"/>
      <c r="CD63" s="219"/>
      <c r="CE63" s="216" t="str">
        <f ca="1">IF(COUNTIF(空き状況確認テーブル!CE69:CG69,"×")&lt;&gt;0,"×",IF(COUNTIF(空き状況確認テーブル!CE69:CG69,"△")&lt;&gt;0,"△",IF(COUNTIF(空き状況確認テーブル!CE69:CG69,"△")&lt;&gt;0,"△","〇")))</f>
        <v>△</v>
      </c>
      <c r="CF63" s="217"/>
      <c r="CG63" s="220"/>
      <c r="CH63" s="187"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6" t="str">
        <f ca="1">IF(COUNTIF(空き状況確認テーブル!CN69:CP69,"×")&lt;&gt;0,"×",IF(COUNTIF(空き状況確認テーブル!CN69:CP69,"△")&lt;&gt;0,"△",IF(COUNTIF(空き状況確認テーブル!CN69:CP69,"△")&lt;&gt;0,"△","〇")))</f>
        <v>△</v>
      </c>
      <c r="CO63" s="217"/>
      <c r="CP63" s="218"/>
      <c r="CQ63" s="219" t="str">
        <f ca="1">IF(COUNTIF(空き状況確認テーブル!CQ69:CT69,"×")&lt;&gt;0,"×",IF(COUNTIF(空き状況確認テーブル!CQ69:CT69,"△")&lt;&gt;0,"△",IF(COUNTIF(空き状況確認テーブル!CQ69:CT69,"△")&lt;&gt;0,"△","〇")))</f>
        <v>〇</v>
      </c>
      <c r="CR63" s="219"/>
      <c r="CS63" s="219"/>
      <c r="CT63" s="219"/>
      <c r="CU63" s="219" t="str">
        <f ca="1">IF(COUNTIF(空き状況確認テーブル!CU69:CX69,"×")&lt;&gt;0,"×",IF(COUNTIF(空き状況確認テーブル!CU69:CX69,"△")&lt;&gt;0,"△",IF(COUNTIF(空き状況確認テーブル!CU69:CX69,"△")&lt;&gt;0,"△","〇")))</f>
        <v>〇</v>
      </c>
      <c r="CV63" s="219"/>
      <c r="CW63" s="219"/>
      <c r="CX63" s="219"/>
      <c r="CY63" s="219" t="str">
        <f ca="1">IF(COUNTIF(空き状況確認テーブル!CY69:DB69,"×")&lt;&gt;0,"×",IF(COUNTIF(空き状況確認テーブル!CY69:DB69,"△")&lt;&gt;0,"△",IF(COUNTIF(空き状況確認テーブル!CY69:DB69,"△")&lt;&gt;0,"△","〇")))</f>
        <v>△</v>
      </c>
      <c r="CZ63" s="219"/>
      <c r="DA63" s="219"/>
      <c r="DB63" s="219"/>
      <c r="DC63" s="216" t="str">
        <f ca="1">IF(COUNTIF(空き状況確認テーブル!DC69:DE69,"×")&lt;&gt;0,"×",IF(COUNTIF(空き状況確認テーブル!DC69:DE69,"△")&lt;&gt;0,"△",IF(COUNTIF(空き状況確認テーブル!DC69:DE69,"△")&lt;&gt;0,"△","〇")))</f>
        <v>△</v>
      </c>
      <c r="DD63" s="217"/>
      <c r="DE63" s="220"/>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6" t="str">
        <f ca="1">IF(COUNTIF(空き状況確認テーブル!DL69:DN69,"×")&lt;&gt;0,"×",IF(COUNTIF(空き状況確認テーブル!DL69:DN69,"△")&lt;&gt;0,"△",IF(COUNTIF(空き状況確認テーブル!DL69:DN69,"△")&lt;&gt;0,"△","〇")))</f>
        <v>△</v>
      </c>
      <c r="DM63" s="217"/>
      <c r="DN63" s="218"/>
      <c r="DO63" s="219" t="str">
        <f ca="1">IF(COUNTIF(空き状況確認テーブル!DO69:DR69,"×")&lt;&gt;0,"×",IF(COUNTIF(空き状況確認テーブル!DO69:DR69,"△")&lt;&gt;0,"△",IF(COUNTIF(空き状況確認テーブル!DO69:DR69,"△")&lt;&gt;0,"△","〇")))</f>
        <v>〇</v>
      </c>
      <c r="DP63" s="219"/>
      <c r="DQ63" s="219"/>
      <c r="DR63" s="219"/>
      <c r="DS63" s="219" t="str">
        <f ca="1">IF(COUNTIF(空き状況確認テーブル!DS69:DV69,"×")&lt;&gt;0,"×",IF(COUNTIF(空き状況確認テーブル!DS69:DV69,"△")&lt;&gt;0,"△",IF(COUNTIF(空き状況確認テーブル!DS69:DV69,"△")&lt;&gt;0,"△","〇")))</f>
        <v>〇</v>
      </c>
      <c r="DT63" s="219"/>
      <c r="DU63" s="219"/>
      <c r="DV63" s="219"/>
      <c r="DW63" s="219" t="str">
        <f ca="1">IF(COUNTIF(空き状況確認テーブル!DW69:DZ69,"×")&lt;&gt;0,"×",IF(COUNTIF(空き状況確認テーブル!DW69:DZ69,"△")&lt;&gt;0,"△",IF(COUNTIF(空き状況確認テーブル!DW69:DZ69,"△")&lt;&gt;0,"△","〇")))</f>
        <v>△</v>
      </c>
      <c r="DX63" s="219"/>
      <c r="DY63" s="219"/>
      <c r="DZ63" s="219"/>
      <c r="EA63" s="216" t="str">
        <f ca="1">IF(COUNTIF(空き状況確認テーブル!EA69:EC69,"×")&lt;&gt;0,"×",IF(COUNTIF(空き状況確認テーブル!EA69:EC69,"△")&lt;&gt;0,"△",IF(COUNTIF(空き状況確認テーブル!EA69:EC69,"△")&lt;&gt;0,"△","〇")))</f>
        <v>△</v>
      </c>
      <c r="EB63" s="217"/>
      <c r="EC63" s="220"/>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6" t="str">
        <f ca="1">IF(COUNTIF(空き状況確認テーブル!EJ69:EL69,"×")&lt;&gt;0,"×",IF(COUNTIF(空き状況確認テーブル!EJ69:EL69,"△")&lt;&gt;0,"△",IF(COUNTIF(空き状況確認テーブル!EJ69:EL69,"△")&lt;&gt;0,"△","〇")))</f>
        <v>×</v>
      </c>
      <c r="EK63" s="217"/>
      <c r="EL63" s="218"/>
      <c r="EM63" s="219" t="str">
        <f ca="1">IF(COUNTIF(空き状況確認テーブル!EM69:EP69,"×")&lt;&gt;0,"×",IF(COUNTIF(空き状況確認テーブル!EM69:EP69,"△")&lt;&gt;0,"△",IF(COUNTIF(空き状況確認テーブル!EM69:EP69,"△")&lt;&gt;0,"△","〇")))</f>
        <v>×</v>
      </c>
      <c r="EN63" s="219"/>
      <c r="EO63" s="219"/>
      <c r="EP63" s="219"/>
      <c r="EQ63" s="219" t="str">
        <f ca="1">IF(COUNTIF(空き状況確認テーブル!EQ69:ET69,"×")&lt;&gt;0,"×",IF(COUNTIF(空き状況確認テーブル!EQ69:ET69,"△")&lt;&gt;0,"△",IF(COUNTIF(空き状況確認テーブル!EQ69:ET69,"△")&lt;&gt;0,"△","〇")))</f>
        <v>×</v>
      </c>
      <c r="ER63" s="219"/>
      <c r="ES63" s="219"/>
      <c r="ET63" s="219"/>
      <c r="EU63" s="219" t="str">
        <f ca="1">IF(COUNTIF(空き状況確認テーブル!EU69:EX69,"×")&lt;&gt;0,"×",IF(COUNTIF(空き状況確認テーブル!EU69:EX69,"△")&lt;&gt;0,"△",IF(COUNTIF(空き状況確認テーブル!EU69:EX69,"△")&lt;&gt;0,"△","〇")))</f>
        <v>×</v>
      </c>
      <c r="EV63" s="219"/>
      <c r="EW63" s="219"/>
      <c r="EX63" s="219"/>
      <c r="EY63" s="216" t="str">
        <f ca="1">IF(COUNTIF(空き状況確認テーブル!EY69:FA69,"×")&lt;&gt;0,"×",IF(COUNTIF(空き状況確認テーブル!EY69:FA69,"△")&lt;&gt;0,"△",IF(COUNTIF(空き状況確認テーブル!EY69:FA69,"△")&lt;&gt;0,"△","〇")))</f>
        <v>×</v>
      </c>
      <c r="EZ63" s="217"/>
      <c r="FA63" s="220"/>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6" t="str">
        <f ca="1">IF(COUNTIF(空き状況確認テーブル!FH69:FJ69,"×")&lt;&gt;0,"×",IF(COUNTIF(空き状況確認テーブル!FH69:FJ69,"△")&lt;&gt;0,"△",IF(COUNTIF(空き状況確認テーブル!FH69:FJ69,"△")&lt;&gt;0,"△","〇")))</f>
        <v>×</v>
      </c>
      <c r="FI63" s="217"/>
      <c r="FJ63" s="218"/>
      <c r="FK63" s="219" t="str">
        <f ca="1">IF(COUNTIF(空き状況確認テーブル!FK69:FN69,"×")&lt;&gt;0,"×",IF(COUNTIF(空き状況確認テーブル!FK69:FN69,"△")&lt;&gt;0,"△",IF(COUNTIF(空き状況確認テーブル!FK69:FN69,"△")&lt;&gt;0,"△","〇")))</f>
        <v>×</v>
      </c>
      <c r="FL63" s="219"/>
      <c r="FM63" s="219"/>
      <c r="FN63" s="219"/>
      <c r="FO63" s="219" t="str">
        <f ca="1">IF(COUNTIF(空き状況確認テーブル!FO69:FR69,"×")&lt;&gt;0,"×",IF(COUNTIF(空き状況確認テーブル!FO69:FR69,"△")&lt;&gt;0,"△",IF(COUNTIF(空き状況確認テーブル!FO69:FR69,"△")&lt;&gt;0,"△","〇")))</f>
        <v>×</v>
      </c>
      <c r="FP63" s="219"/>
      <c r="FQ63" s="219"/>
      <c r="FR63" s="219"/>
      <c r="FS63" s="219" t="str">
        <f ca="1">IF(COUNTIF(空き状況確認テーブル!FS69:FV69,"×")&lt;&gt;0,"×",IF(COUNTIF(空き状況確認テーブル!FS69:FV69,"△")&lt;&gt;0,"△",IF(COUNTIF(空き状況確認テーブル!FS69:FV69,"△")&lt;&gt;0,"△","〇")))</f>
        <v>×</v>
      </c>
      <c r="FT63" s="219"/>
      <c r="FU63" s="219"/>
      <c r="FV63" s="219"/>
      <c r="FW63" s="216" t="str">
        <f ca="1">IF(COUNTIF(空き状況確認テーブル!FW69:FY69,"×")&lt;&gt;0,"×",IF(COUNTIF(空き状況確認テーブル!FW69:FY69,"△")&lt;&gt;0,"△",IF(COUNTIF(空き状況確認テーブル!FW69:FY69,"△")&lt;&gt;0,"△","〇")))</f>
        <v>×</v>
      </c>
      <c r="FX63" s="217"/>
      <c r="FY63" s="220"/>
    </row>
    <row r="64" spans="1:181">
      <c r="A64" s="47"/>
      <c r="B64" s="160" t="s">
        <v>360</v>
      </c>
      <c r="C64" s="199" t="s">
        <v>465</v>
      </c>
      <c r="D64" s="11" t="s">
        <v>209</v>
      </c>
      <c r="E64" s="10" t="str">
        <f>INDEX(施設情報!$D$1:$D$1000,MATCH(D64,施設情報!$C$1:$C$1000,0))</f>
        <v>1</v>
      </c>
      <c r="F64" s="11"/>
      <c r="G64" s="8" t="str">
        <f t="shared" si="22"/>
        <v>060-46391</v>
      </c>
      <c r="H64" s="10" t="str">
        <f t="shared" si="23"/>
        <v>060-46392</v>
      </c>
      <c r="I64" s="10" t="str">
        <f t="shared" si="24"/>
        <v>060-46393</v>
      </c>
      <c r="J64" s="10" t="str">
        <f t="shared" si="25"/>
        <v>060-46394</v>
      </c>
      <c r="K64" s="10" t="str">
        <f t="shared" si="26"/>
        <v>060-46395</v>
      </c>
      <c r="L64" s="10" t="str">
        <f t="shared" si="27"/>
        <v>060-46396</v>
      </c>
      <c r="M64" s="10" t="str">
        <f t="shared" si="28"/>
        <v>060-46397</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6" t="str">
        <f ca="1">IF(COUNTIF(空き状況確認テーブル!T70:V70,"×")&lt;&gt;0,"×",IF(COUNTIF(空き状況確認テーブル!T70:V70,"△")&lt;&gt;0,"△",IF(COUNTIF(空き状況確認テーブル!T70:V70,"△")&lt;&gt;0,"△","〇")))</f>
        <v>△</v>
      </c>
      <c r="U64" s="217"/>
      <c r="V64" s="218"/>
      <c r="W64" s="219" t="str">
        <f ca="1">IF(COUNTIF(空き状況確認テーブル!W70:Z70,"×")&lt;&gt;0,"×",IF(COUNTIF(空き状況確認テーブル!W70:Z70,"△")&lt;&gt;0,"△",IF(COUNTIF(空き状況確認テーブル!W70:Z70,"△")&lt;&gt;0,"△","〇")))</f>
        <v>〇</v>
      </c>
      <c r="X64" s="219"/>
      <c r="Y64" s="219"/>
      <c r="Z64" s="219"/>
      <c r="AA64" s="219" t="str">
        <f ca="1">IF(COUNTIF(空き状況確認テーブル!AA70:AD70,"×")&lt;&gt;0,"×",IF(COUNTIF(空き状況確認テーブル!AA70:AD70,"△")&lt;&gt;0,"△",IF(COUNTIF(空き状況確認テーブル!AA70:AD70,"△")&lt;&gt;0,"△","〇")))</f>
        <v>〇</v>
      </c>
      <c r="AB64" s="219"/>
      <c r="AC64" s="219"/>
      <c r="AD64" s="219"/>
      <c r="AE64" s="219" t="str">
        <f ca="1">IF(COUNTIF(空き状況確認テーブル!AE70:AH70,"×")&lt;&gt;0,"×",IF(COUNTIF(空き状況確認テーブル!AE70:AH70,"△")&lt;&gt;0,"△",IF(COUNTIF(空き状況確認テーブル!AE70:AH70,"△")&lt;&gt;0,"△","〇")))</f>
        <v>△</v>
      </c>
      <c r="AF64" s="219"/>
      <c r="AG64" s="219"/>
      <c r="AH64" s="219"/>
      <c r="AI64" s="216" t="str">
        <f ca="1">IF(COUNTIF(空き状況確認テーブル!AI70:AK70,"×")&lt;&gt;0,"×",IF(COUNTIF(空き状況確認テーブル!AI70:AK70,"△")&lt;&gt;0,"△",IF(COUNTIF(空き状況確認テーブル!AI70:AK70,"△")&lt;&gt;0,"△","〇")))</f>
        <v>△</v>
      </c>
      <c r="AJ64" s="217"/>
      <c r="AK64" s="220"/>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6" t="str">
        <f ca="1">IF(COUNTIF(空き状況確認テーブル!AR70:AT70,"×")&lt;&gt;0,"×",IF(COUNTIF(空き状況確認テーブル!AR70:AT70,"△")&lt;&gt;0,"△",IF(COUNTIF(空き状況確認テーブル!AR70:AT70,"△")&lt;&gt;0,"△","〇")))</f>
        <v>△</v>
      </c>
      <c r="AS64" s="217"/>
      <c r="AT64" s="218"/>
      <c r="AU64" s="219" t="str">
        <f ca="1">IF(COUNTIF(空き状況確認テーブル!AU70:AX70,"×")&lt;&gt;0,"×",IF(COUNTIF(空き状況確認テーブル!AU70:AX70,"△")&lt;&gt;0,"△",IF(COUNTIF(空き状況確認テーブル!AU70:AX70,"△")&lt;&gt;0,"△","〇")))</f>
        <v>〇</v>
      </c>
      <c r="AV64" s="219"/>
      <c r="AW64" s="219"/>
      <c r="AX64" s="219"/>
      <c r="AY64" s="219" t="str">
        <f ca="1">IF(COUNTIF(空き状況確認テーブル!AY70:BB70,"×")&lt;&gt;0,"×",IF(COUNTIF(空き状況確認テーブル!AY70:BB70,"△")&lt;&gt;0,"△",IF(COUNTIF(空き状況確認テーブル!AY70:BB70,"△")&lt;&gt;0,"△","〇")))</f>
        <v>〇</v>
      </c>
      <c r="AZ64" s="219"/>
      <c r="BA64" s="219"/>
      <c r="BB64" s="219"/>
      <c r="BC64" s="219" t="str">
        <f ca="1">IF(COUNTIF(空き状況確認テーブル!BC70:BF70,"×")&lt;&gt;0,"×",IF(COUNTIF(空き状況確認テーブル!BC70:BF70,"△")&lt;&gt;0,"△",IF(COUNTIF(空き状況確認テーブル!BC70:BF70,"△")&lt;&gt;0,"△","〇")))</f>
        <v>△</v>
      </c>
      <c r="BD64" s="219"/>
      <c r="BE64" s="219"/>
      <c r="BF64" s="219"/>
      <c r="BG64" s="216" t="str">
        <f ca="1">IF(COUNTIF(空き状況確認テーブル!BG70:BI70,"×")&lt;&gt;0,"×",IF(COUNTIF(空き状況確認テーブル!BG70:BI70,"△")&lt;&gt;0,"△",IF(COUNTIF(空き状況確認テーブル!BG70:BI70,"△")&lt;&gt;0,"△","〇")))</f>
        <v>△</v>
      </c>
      <c r="BH64" s="217"/>
      <c r="BI64" s="220"/>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6" t="str">
        <f ca="1">IF(COUNTIF(空き状況確認テーブル!BP70:BR70,"×")&lt;&gt;0,"×",IF(COUNTIF(空き状況確認テーブル!BP70:BR70,"△")&lt;&gt;0,"△",IF(COUNTIF(空き状況確認テーブル!BP70:BR70,"△")&lt;&gt;0,"△","〇")))</f>
        <v>△</v>
      </c>
      <c r="BQ64" s="217"/>
      <c r="BR64" s="218"/>
      <c r="BS64" s="219" t="str">
        <f ca="1">IF(COUNTIF(空き状況確認テーブル!BS70:BV70,"×")&lt;&gt;0,"×",IF(COUNTIF(空き状況確認テーブル!BS70:BV70,"△")&lt;&gt;0,"△",IF(COUNTIF(空き状況確認テーブル!BS70:BV70,"△")&lt;&gt;0,"△","〇")))</f>
        <v>〇</v>
      </c>
      <c r="BT64" s="219"/>
      <c r="BU64" s="219"/>
      <c r="BV64" s="219"/>
      <c r="BW64" s="219" t="str">
        <f ca="1">IF(COUNTIF(空き状況確認テーブル!BW70:BZ70,"×")&lt;&gt;0,"×",IF(COUNTIF(空き状況確認テーブル!BW70:BZ70,"△")&lt;&gt;0,"△",IF(COUNTIF(空き状況確認テーブル!BW70:BZ70,"△")&lt;&gt;0,"△","〇")))</f>
        <v>〇</v>
      </c>
      <c r="BX64" s="219"/>
      <c r="BY64" s="219"/>
      <c r="BZ64" s="219"/>
      <c r="CA64" s="219" t="str">
        <f ca="1">IF(COUNTIF(空き状況確認テーブル!CA70:CD70,"×")&lt;&gt;0,"×",IF(COUNTIF(空き状況確認テーブル!CA70:CD70,"△")&lt;&gt;0,"△",IF(COUNTIF(空き状況確認テーブル!CA70:CD70,"△")&lt;&gt;0,"△","〇")))</f>
        <v>△</v>
      </c>
      <c r="CB64" s="219"/>
      <c r="CC64" s="219"/>
      <c r="CD64" s="219"/>
      <c r="CE64" s="216" t="str">
        <f ca="1">IF(COUNTIF(空き状況確認テーブル!CE70:CG70,"×")&lt;&gt;0,"×",IF(COUNTIF(空き状況確認テーブル!CE70:CG70,"△")&lt;&gt;0,"△",IF(COUNTIF(空き状況確認テーブル!CE70:CG70,"△")&lt;&gt;0,"△","〇")))</f>
        <v>△</v>
      </c>
      <c r="CF64" s="217"/>
      <c r="CG64" s="220"/>
      <c r="CH64" s="187"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6" t="str">
        <f ca="1">IF(COUNTIF(空き状況確認テーブル!CN70:CP70,"×")&lt;&gt;0,"×",IF(COUNTIF(空き状況確認テーブル!CN70:CP70,"△")&lt;&gt;0,"△",IF(COUNTIF(空き状況確認テーブル!CN70:CP70,"△")&lt;&gt;0,"△","〇")))</f>
        <v>△</v>
      </c>
      <c r="CO64" s="217"/>
      <c r="CP64" s="218"/>
      <c r="CQ64" s="219" t="str">
        <f ca="1">IF(COUNTIF(空き状況確認テーブル!CQ70:CT70,"×")&lt;&gt;0,"×",IF(COUNTIF(空き状況確認テーブル!CQ70:CT70,"△")&lt;&gt;0,"△",IF(COUNTIF(空き状況確認テーブル!CQ70:CT70,"△")&lt;&gt;0,"△","〇")))</f>
        <v>〇</v>
      </c>
      <c r="CR64" s="219"/>
      <c r="CS64" s="219"/>
      <c r="CT64" s="219"/>
      <c r="CU64" s="219" t="str">
        <f ca="1">IF(COUNTIF(空き状況確認テーブル!CU70:CX70,"×")&lt;&gt;0,"×",IF(COUNTIF(空き状況確認テーブル!CU70:CX70,"△")&lt;&gt;0,"△",IF(COUNTIF(空き状況確認テーブル!CU70:CX70,"△")&lt;&gt;0,"△","〇")))</f>
        <v>〇</v>
      </c>
      <c r="CV64" s="219"/>
      <c r="CW64" s="219"/>
      <c r="CX64" s="219"/>
      <c r="CY64" s="219" t="str">
        <f ca="1">IF(COUNTIF(空き状況確認テーブル!CY70:DB70,"×")&lt;&gt;0,"×",IF(COUNTIF(空き状況確認テーブル!CY70:DB70,"△")&lt;&gt;0,"△",IF(COUNTIF(空き状況確認テーブル!CY70:DB70,"△")&lt;&gt;0,"△","〇")))</f>
        <v>△</v>
      </c>
      <c r="CZ64" s="219"/>
      <c r="DA64" s="219"/>
      <c r="DB64" s="219"/>
      <c r="DC64" s="216" t="str">
        <f ca="1">IF(COUNTIF(空き状況確認テーブル!DC70:DE70,"×")&lt;&gt;0,"×",IF(COUNTIF(空き状況確認テーブル!DC70:DE70,"△")&lt;&gt;0,"△",IF(COUNTIF(空き状況確認テーブル!DC70:DE70,"△")&lt;&gt;0,"△","〇")))</f>
        <v>△</v>
      </c>
      <c r="DD64" s="217"/>
      <c r="DE64" s="220"/>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6" t="str">
        <f ca="1">IF(COUNTIF(空き状況確認テーブル!DL70:DN70,"×")&lt;&gt;0,"×",IF(COUNTIF(空き状況確認テーブル!DL70:DN70,"△")&lt;&gt;0,"△",IF(COUNTIF(空き状況確認テーブル!DL70:DN70,"△")&lt;&gt;0,"△","〇")))</f>
        <v>△</v>
      </c>
      <c r="DM64" s="217"/>
      <c r="DN64" s="218"/>
      <c r="DO64" s="219" t="str">
        <f ca="1">IF(COUNTIF(空き状況確認テーブル!DO70:DR70,"×")&lt;&gt;0,"×",IF(COUNTIF(空き状況確認テーブル!DO70:DR70,"△")&lt;&gt;0,"△",IF(COUNTIF(空き状況確認テーブル!DO70:DR70,"△")&lt;&gt;0,"△","〇")))</f>
        <v>〇</v>
      </c>
      <c r="DP64" s="219"/>
      <c r="DQ64" s="219"/>
      <c r="DR64" s="219"/>
      <c r="DS64" s="219" t="str">
        <f ca="1">IF(COUNTIF(空き状況確認テーブル!DS70:DV70,"×")&lt;&gt;0,"×",IF(COUNTIF(空き状況確認テーブル!DS70:DV70,"△")&lt;&gt;0,"△",IF(COUNTIF(空き状況確認テーブル!DS70:DV70,"△")&lt;&gt;0,"△","〇")))</f>
        <v>〇</v>
      </c>
      <c r="DT64" s="219"/>
      <c r="DU64" s="219"/>
      <c r="DV64" s="219"/>
      <c r="DW64" s="219" t="str">
        <f ca="1">IF(COUNTIF(空き状況確認テーブル!DW70:DZ70,"×")&lt;&gt;0,"×",IF(COUNTIF(空き状況確認テーブル!DW70:DZ70,"△")&lt;&gt;0,"△",IF(COUNTIF(空き状況確認テーブル!DW70:DZ70,"△")&lt;&gt;0,"△","〇")))</f>
        <v>△</v>
      </c>
      <c r="DX64" s="219"/>
      <c r="DY64" s="219"/>
      <c r="DZ64" s="219"/>
      <c r="EA64" s="216" t="str">
        <f ca="1">IF(COUNTIF(空き状況確認テーブル!EA70:EC70,"×")&lt;&gt;0,"×",IF(COUNTIF(空き状況確認テーブル!EA70:EC70,"△")&lt;&gt;0,"△",IF(COUNTIF(空き状況確認テーブル!EA70:EC70,"△")&lt;&gt;0,"△","〇")))</f>
        <v>△</v>
      </c>
      <c r="EB64" s="217"/>
      <c r="EC64" s="220"/>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6" t="str">
        <f ca="1">IF(COUNTIF(空き状況確認テーブル!EJ70:EL70,"×")&lt;&gt;0,"×",IF(COUNTIF(空き状況確認テーブル!EJ70:EL70,"△")&lt;&gt;0,"△",IF(COUNTIF(空き状況確認テーブル!EJ70:EL70,"△")&lt;&gt;0,"△","〇")))</f>
        <v>×</v>
      </c>
      <c r="EK64" s="217"/>
      <c r="EL64" s="218"/>
      <c r="EM64" s="219" t="str">
        <f ca="1">IF(COUNTIF(空き状況確認テーブル!EM70:EP70,"×")&lt;&gt;0,"×",IF(COUNTIF(空き状況確認テーブル!EM70:EP70,"△")&lt;&gt;0,"△",IF(COUNTIF(空き状況確認テーブル!EM70:EP70,"△")&lt;&gt;0,"△","〇")))</f>
        <v>×</v>
      </c>
      <c r="EN64" s="219"/>
      <c r="EO64" s="219"/>
      <c r="EP64" s="219"/>
      <c r="EQ64" s="219" t="str">
        <f ca="1">IF(COUNTIF(空き状況確認テーブル!EQ70:ET70,"×")&lt;&gt;0,"×",IF(COUNTIF(空き状況確認テーブル!EQ70:ET70,"△")&lt;&gt;0,"△",IF(COUNTIF(空き状況確認テーブル!EQ70:ET70,"△")&lt;&gt;0,"△","〇")))</f>
        <v>×</v>
      </c>
      <c r="ER64" s="219"/>
      <c r="ES64" s="219"/>
      <c r="ET64" s="219"/>
      <c r="EU64" s="219" t="str">
        <f ca="1">IF(COUNTIF(空き状況確認テーブル!EU70:EX70,"×")&lt;&gt;0,"×",IF(COUNTIF(空き状況確認テーブル!EU70:EX70,"△")&lt;&gt;0,"△",IF(COUNTIF(空き状況確認テーブル!EU70:EX70,"△")&lt;&gt;0,"△","〇")))</f>
        <v>×</v>
      </c>
      <c r="EV64" s="219"/>
      <c r="EW64" s="219"/>
      <c r="EX64" s="219"/>
      <c r="EY64" s="216" t="str">
        <f ca="1">IF(COUNTIF(空き状況確認テーブル!EY70:FA70,"×")&lt;&gt;0,"×",IF(COUNTIF(空き状況確認テーブル!EY70:FA70,"△")&lt;&gt;0,"△",IF(COUNTIF(空き状況確認テーブル!EY70:FA70,"△")&lt;&gt;0,"△","〇")))</f>
        <v>×</v>
      </c>
      <c r="EZ64" s="217"/>
      <c r="FA64" s="220"/>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6" t="str">
        <f ca="1">IF(COUNTIF(空き状況確認テーブル!FH70:FJ70,"×")&lt;&gt;0,"×",IF(COUNTIF(空き状況確認テーブル!FH70:FJ70,"△")&lt;&gt;0,"△",IF(COUNTIF(空き状況確認テーブル!FH70:FJ70,"△")&lt;&gt;0,"△","〇")))</f>
        <v>×</v>
      </c>
      <c r="FI64" s="217"/>
      <c r="FJ64" s="218"/>
      <c r="FK64" s="219" t="str">
        <f ca="1">IF(COUNTIF(空き状況確認テーブル!FK70:FN70,"×")&lt;&gt;0,"×",IF(COUNTIF(空き状況確認テーブル!FK70:FN70,"△")&lt;&gt;0,"△",IF(COUNTIF(空き状況確認テーブル!FK70:FN70,"△")&lt;&gt;0,"△","〇")))</f>
        <v>×</v>
      </c>
      <c r="FL64" s="219"/>
      <c r="FM64" s="219"/>
      <c r="FN64" s="219"/>
      <c r="FO64" s="219" t="str">
        <f ca="1">IF(COUNTIF(空き状況確認テーブル!FO70:FR70,"×")&lt;&gt;0,"×",IF(COUNTIF(空き状況確認テーブル!FO70:FR70,"△")&lt;&gt;0,"△",IF(COUNTIF(空き状況確認テーブル!FO70:FR70,"△")&lt;&gt;0,"△","〇")))</f>
        <v>×</v>
      </c>
      <c r="FP64" s="219"/>
      <c r="FQ64" s="219"/>
      <c r="FR64" s="219"/>
      <c r="FS64" s="219" t="str">
        <f ca="1">IF(COUNTIF(空き状況確認テーブル!FS70:FV70,"×")&lt;&gt;0,"×",IF(COUNTIF(空き状況確認テーブル!FS70:FV70,"△")&lt;&gt;0,"△",IF(COUNTIF(空き状況確認テーブル!FS70:FV70,"△")&lt;&gt;0,"△","〇")))</f>
        <v>×</v>
      </c>
      <c r="FT64" s="219"/>
      <c r="FU64" s="219"/>
      <c r="FV64" s="219"/>
      <c r="FW64" s="216" t="str">
        <f ca="1">IF(COUNTIF(空き状況確認テーブル!FW70:FY70,"×")&lt;&gt;0,"×",IF(COUNTIF(空き状況確認テーブル!FW70:FY70,"△")&lt;&gt;0,"△",IF(COUNTIF(空き状況確認テーブル!FW70:FY70,"△")&lt;&gt;0,"△","〇")))</f>
        <v>×</v>
      </c>
      <c r="FX64" s="217"/>
      <c r="FY64" s="220"/>
    </row>
    <row r="65" spans="1:181">
      <c r="A65" s="47"/>
      <c r="B65" s="161" t="s">
        <v>360</v>
      </c>
      <c r="C65" s="199" t="s">
        <v>466</v>
      </c>
      <c r="D65" s="11" t="s">
        <v>210</v>
      </c>
      <c r="E65" s="10" t="str">
        <f>INDEX(施設情報!$D$1:$D$1000,MATCH(D65,施設情報!$C$1:$C$1000,0))</f>
        <v>1</v>
      </c>
      <c r="F65" s="11"/>
      <c r="G65" s="8" t="str">
        <f t="shared" si="22"/>
        <v>061-46391</v>
      </c>
      <c r="H65" s="10" t="str">
        <f t="shared" si="23"/>
        <v>061-46392</v>
      </c>
      <c r="I65" s="10" t="str">
        <f t="shared" si="24"/>
        <v>061-46393</v>
      </c>
      <c r="J65" s="10" t="str">
        <f t="shared" si="25"/>
        <v>061-46394</v>
      </c>
      <c r="K65" s="10" t="str">
        <f t="shared" si="26"/>
        <v>061-46395</v>
      </c>
      <c r="L65" s="10" t="str">
        <f t="shared" si="27"/>
        <v>061-46396</v>
      </c>
      <c r="M65" s="10" t="str">
        <f t="shared" si="28"/>
        <v>061-46397</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6" t="str">
        <f ca="1">IF(COUNTIF(空き状況確認テーブル!T71:V71,"×")&lt;&gt;0,"×",IF(COUNTIF(空き状況確認テーブル!T71:V71,"△")&lt;&gt;0,"△",IF(COUNTIF(空き状況確認テーブル!T71:V71,"△")&lt;&gt;0,"△","〇")))</f>
        <v>△</v>
      </c>
      <c r="U65" s="217"/>
      <c r="V65" s="218"/>
      <c r="W65" s="219" t="str">
        <f ca="1">IF(COUNTIF(空き状況確認テーブル!W71:Z71,"×")&lt;&gt;0,"×",IF(COUNTIF(空き状況確認テーブル!W71:Z71,"△")&lt;&gt;0,"△",IF(COUNTIF(空き状況確認テーブル!W71:Z71,"△")&lt;&gt;0,"△","〇")))</f>
        <v>〇</v>
      </c>
      <c r="X65" s="219"/>
      <c r="Y65" s="219"/>
      <c r="Z65" s="219"/>
      <c r="AA65" s="219" t="str">
        <f ca="1">IF(COUNTIF(空き状況確認テーブル!AA71:AD71,"×")&lt;&gt;0,"×",IF(COUNTIF(空き状況確認テーブル!AA71:AD71,"△")&lt;&gt;0,"△",IF(COUNTIF(空き状況確認テーブル!AA71:AD71,"△")&lt;&gt;0,"△","〇")))</f>
        <v>〇</v>
      </c>
      <c r="AB65" s="219"/>
      <c r="AC65" s="219"/>
      <c r="AD65" s="219"/>
      <c r="AE65" s="219" t="str">
        <f ca="1">IF(COUNTIF(空き状況確認テーブル!AE71:AH71,"×")&lt;&gt;0,"×",IF(COUNTIF(空き状況確認テーブル!AE71:AH71,"△")&lt;&gt;0,"△",IF(COUNTIF(空き状況確認テーブル!AE71:AH71,"△")&lt;&gt;0,"△","〇")))</f>
        <v>△</v>
      </c>
      <c r="AF65" s="219"/>
      <c r="AG65" s="219"/>
      <c r="AH65" s="219"/>
      <c r="AI65" s="216" t="str">
        <f ca="1">IF(COUNTIF(空き状況確認テーブル!AI71:AK71,"×")&lt;&gt;0,"×",IF(COUNTIF(空き状況確認テーブル!AI71:AK71,"△")&lt;&gt;0,"△",IF(COUNTIF(空き状況確認テーブル!AI71:AK71,"△")&lt;&gt;0,"△","〇")))</f>
        <v>△</v>
      </c>
      <c r="AJ65" s="217"/>
      <c r="AK65" s="220"/>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6" t="str">
        <f ca="1">IF(COUNTIF(空き状況確認テーブル!AR71:AT71,"×")&lt;&gt;0,"×",IF(COUNTIF(空き状況確認テーブル!AR71:AT71,"△")&lt;&gt;0,"△",IF(COUNTIF(空き状況確認テーブル!AR71:AT71,"△")&lt;&gt;0,"△","〇")))</f>
        <v>△</v>
      </c>
      <c r="AS65" s="217"/>
      <c r="AT65" s="218"/>
      <c r="AU65" s="219" t="str">
        <f ca="1">IF(COUNTIF(空き状況確認テーブル!AU71:AX71,"×")&lt;&gt;0,"×",IF(COUNTIF(空き状況確認テーブル!AU71:AX71,"△")&lt;&gt;0,"△",IF(COUNTIF(空き状況確認テーブル!AU71:AX71,"△")&lt;&gt;0,"△","〇")))</f>
        <v>〇</v>
      </c>
      <c r="AV65" s="219"/>
      <c r="AW65" s="219"/>
      <c r="AX65" s="219"/>
      <c r="AY65" s="219" t="str">
        <f ca="1">IF(COUNTIF(空き状況確認テーブル!AY71:BB71,"×")&lt;&gt;0,"×",IF(COUNTIF(空き状況確認テーブル!AY71:BB71,"△")&lt;&gt;0,"△",IF(COUNTIF(空き状況確認テーブル!AY71:BB71,"△")&lt;&gt;0,"△","〇")))</f>
        <v>〇</v>
      </c>
      <c r="AZ65" s="219"/>
      <c r="BA65" s="219"/>
      <c r="BB65" s="219"/>
      <c r="BC65" s="219" t="str">
        <f ca="1">IF(COUNTIF(空き状況確認テーブル!BC71:BF71,"×")&lt;&gt;0,"×",IF(COUNTIF(空き状況確認テーブル!BC71:BF71,"△")&lt;&gt;0,"△",IF(COUNTIF(空き状況確認テーブル!BC71:BF71,"△")&lt;&gt;0,"△","〇")))</f>
        <v>△</v>
      </c>
      <c r="BD65" s="219"/>
      <c r="BE65" s="219"/>
      <c r="BF65" s="219"/>
      <c r="BG65" s="216" t="str">
        <f ca="1">IF(COUNTIF(空き状況確認テーブル!BG71:BI71,"×")&lt;&gt;0,"×",IF(COUNTIF(空き状況確認テーブル!BG71:BI71,"△")&lt;&gt;0,"△",IF(COUNTIF(空き状況確認テーブル!BG71:BI71,"△")&lt;&gt;0,"△","〇")))</f>
        <v>△</v>
      </c>
      <c r="BH65" s="217"/>
      <c r="BI65" s="220"/>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6" t="str">
        <f ca="1">IF(COUNTIF(空き状況確認テーブル!BP71:BR71,"×")&lt;&gt;0,"×",IF(COUNTIF(空き状況確認テーブル!BP71:BR71,"△")&lt;&gt;0,"△",IF(COUNTIF(空き状況確認テーブル!BP71:BR71,"△")&lt;&gt;0,"△","〇")))</f>
        <v>△</v>
      </c>
      <c r="BQ65" s="217"/>
      <c r="BR65" s="218"/>
      <c r="BS65" s="219" t="str">
        <f ca="1">IF(COUNTIF(空き状況確認テーブル!BS71:BV71,"×")&lt;&gt;0,"×",IF(COUNTIF(空き状況確認テーブル!BS71:BV71,"△")&lt;&gt;0,"△",IF(COUNTIF(空き状況確認テーブル!BS71:BV71,"△")&lt;&gt;0,"△","〇")))</f>
        <v>〇</v>
      </c>
      <c r="BT65" s="219"/>
      <c r="BU65" s="219"/>
      <c r="BV65" s="219"/>
      <c r="BW65" s="219" t="str">
        <f ca="1">IF(COUNTIF(空き状況確認テーブル!BW71:BZ71,"×")&lt;&gt;0,"×",IF(COUNTIF(空き状況確認テーブル!BW71:BZ71,"△")&lt;&gt;0,"△",IF(COUNTIF(空き状況確認テーブル!BW71:BZ71,"△")&lt;&gt;0,"△","〇")))</f>
        <v>〇</v>
      </c>
      <c r="BX65" s="219"/>
      <c r="BY65" s="219"/>
      <c r="BZ65" s="219"/>
      <c r="CA65" s="219" t="str">
        <f ca="1">IF(COUNTIF(空き状況確認テーブル!CA71:CD71,"×")&lt;&gt;0,"×",IF(COUNTIF(空き状況確認テーブル!CA71:CD71,"△")&lt;&gt;0,"△",IF(COUNTIF(空き状況確認テーブル!CA71:CD71,"△")&lt;&gt;0,"△","〇")))</f>
        <v>△</v>
      </c>
      <c r="CB65" s="219"/>
      <c r="CC65" s="219"/>
      <c r="CD65" s="219"/>
      <c r="CE65" s="216" t="str">
        <f ca="1">IF(COUNTIF(空き状況確認テーブル!CE71:CG71,"×")&lt;&gt;0,"×",IF(COUNTIF(空き状況確認テーブル!CE71:CG71,"△")&lt;&gt;0,"△",IF(COUNTIF(空き状況確認テーブル!CE71:CG71,"△")&lt;&gt;0,"△","〇")))</f>
        <v>△</v>
      </c>
      <c r="CF65" s="217"/>
      <c r="CG65" s="220"/>
      <c r="CH65" s="187"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6" t="str">
        <f ca="1">IF(COUNTIF(空き状況確認テーブル!CN71:CP71,"×")&lt;&gt;0,"×",IF(COUNTIF(空き状況確認テーブル!CN71:CP71,"△")&lt;&gt;0,"△",IF(COUNTIF(空き状況確認テーブル!CN71:CP71,"△")&lt;&gt;0,"△","〇")))</f>
        <v>△</v>
      </c>
      <c r="CO65" s="217"/>
      <c r="CP65" s="218"/>
      <c r="CQ65" s="219" t="str">
        <f ca="1">IF(COUNTIF(空き状況確認テーブル!CQ71:CT71,"×")&lt;&gt;0,"×",IF(COUNTIF(空き状況確認テーブル!CQ71:CT71,"△")&lt;&gt;0,"△",IF(COUNTIF(空き状況確認テーブル!CQ71:CT71,"△")&lt;&gt;0,"△","〇")))</f>
        <v>〇</v>
      </c>
      <c r="CR65" s="219"/>
      <c r="CS65" s="219"/>
      <c r="CT65" s="219"/>
      <c r="CU65" s="219" t="str">
        <f ca="1">IF(COUNTIF(空き状況確認テーブル!CU71:CX71,"×")&lt;&gt;0,"×",IF(COUNTIF(空き状況確認テーブル!CU71:CX71,"△")&lt;&gt;0,"△",IF(COUNTIF(空き状況確認テーブル!CU71:CX71,"△")&lt;&gt;0,"△","〇")))</f>
        <v>〇</v>
      </c>
      <c r="CV65" s="219"/>
      <c r="CW65" s="219"/>
      <c r="CX65" s="219"/>
      <c r="CY65" s="219" t="str">
        <f ca="1">IF(COUNTIF(空き状況確認テーブル!CY71:DB71,"×")&lt;&gt;0,"×",IF(COUNTIF(空き状況確認テーブル!CY71:DB71,"△")&lt;&gt;0,"△",IF(COUNTIF(空き状況確認テーブル!CY71:DB71,"△")&lt;&gt;0,"△","〇")))</f>
        <v>△</v>
      </c>
      <c r="CZ65" s="219"/>
      <c r="DA65" s="219"/>
      <c r="DB65" s="219"/>
      <c r="DC65" s="216" t="str">
        <f ca="1">IF(COUNTIF(空き状況確認テーブル!DC71:DE71,"×")&lt;&gt;0,"×",IF(COUNTIF(空き状況確認テーブル!DC71:DE71,"△")&lt;&gt;0,"△",IF(COUNTIF(空き状況確認テーブル!DC71:DE71,"△")&lt;&gt;0,"△","〇")))</f>
        <v>△</v>
      </c>
      <c r="DD65" s="217"/>
      <c r="DE65" s="220"/>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6" t="str">
        <f ca="1">IF(COUNTIF(空き状況確認テーブル!DL71:DN71,"×")&lt;&gt;0,"×",IF(COUNTIF(空き状況確認テーブル!DL71:DN71,"△")&lt;&gt;0,"△",IF(COUNTIF(空き状況確認テーブル!DL71:DN71,"△")&lt;&gt;0,"△","〇")))</f>
        <v>△</v>
      </c>
      <c r="DM65" s="217"/>
      <c r="DN65" s="218"/>
      <c r="DO65" s="219" t="str">
        <f ca="1">IF(COUNTIF(空き状況確認テーブル!DO71:DR71,"×")&lt;&gt;0,"×",IF(COUNTIF(空き状況確認テーブル!DO71:DR71,"△")&lt;&gt;0,"△",IF(COUNTIF(空き状況確認テーブル!DO71:DR71,"△")&lt;&gt;0,"△","〇")))</f>
        <v>〇</v>
      </c>
      <c r="DP65" s="219"/>
      <c r="DQ65" s="219"/>
      <c r="DR65" s="219"/>
      <c r="DS65" s="219" t="str">
        <f ca="1">IF(COUNTIF(空き状況確認テーブル!DS71:DV71,"×")&lt;&gt;0,"×",IF(COUNTIF(空き状況確認テーブル!DS71:DV71,"△")&lt;&gt;0,"△",IF(COUNTIF(空き状況確認テーブル!DS71:DV71,"△")&lt;&gt;0,"△","〇")))</f>
        <v>〇</v>
      </c>
      <c r="DT65" s="219"/>
      <c r="DU65" s="219"/>
      <c r="DV65" s="219"/>
      <c r="DW65" s="219" t="str">
        <f ca="1">IF(COUNTIF(空き状況確認テーブル!DW71:DZ71,"×")&lt;&gt;0,"×",IF(COUNTIF(空き状況確認テーブル!DW71:DZ71,"△")&lt;&gt;0,"△",IF(COUNTIF(空き状況確認テーブル!DW71:DZ71,"△")&lt;&gt;0,"△","〇")))</f>
        <v>△</v>
      </c>
      <c r="DX65" s="219"/>
      <c r="DY65" s="219"/>
      <c r="DZ65" s="219"/>
      <c r="EA65" s="216" t="str">
        <f ca="1">IF(COUNTIF(空き状況確認テーブル!EA71:EC71,"×")&lt;&gt;0,"×",IF(COUNTIF(空き状況確認テーブル!EA71:EC71,"△")&lt;&gt;0,"△",IF(COUNTIF(空き状況確認テーブル!EA71:EC71,"△")&lt;&gt;0,"△","〇")))</f>
        <v>△</v>
      </c>
      <c r="EB65" s="217"/>
      <c r="EC65" s="220"/>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6" t="str">
        <f ca="1">IF(COUNTIF(空き状況確認テーブル!EJ71:EL71,"×")&lt;&gt;0,"×",IF(COUNTIF(空き状況確認テーブル!EJ71:EL71,"△")&lt;&gt;0,"△",IF(COUNTIF(空き状況確認テーブル!EJ71:EL71,"△")&lt;&gt;0,"△","〇")))</f>
        <v>×</v>
      </c>
      <c r="EK65" s="217"/>
      <c r="EL65" s="218"/>
      <c r="EM65" s="219" t="str">
        <f ca="1">IF(COUNTIF(空き状況確認テーブル!EM71:EP71,"×")&lt;&gt;0,"×",IF(COUNTIF(空き状況確認テーブル!EM71:EP71,"△")&lt;&gt;0,"△",IF(COUNTIF(空き状況確認テーブル!EM71:EP71,"△")&lt;&gt;0,"△","〇")))</f>
        <v>×</v>
      </c>
      <c r="EN65" s="219"/>
      <c r="EO65" s="219"/>
      <c r="EP65" s="219"/>
      <c r="EQ65" s="219" t="str">
        <f ca="1">IF(COUNTIF(空き状況確認テーブル!EQ71:ET71,"×")&lt;&gt;0,"×",IF(COUNTIF(空き状況確認テーブル!EQ71:ET71,"△")&lt;&gt;0,"△",IF(COUNTIF(空き状況確認テーブル!EQ71:ET71,"△")&lt;&gt;0,"△","〇")))</f>
        <v>×</v>
      </c>
      <c r="ER65" s="219"/>
      <c r="ES65" s="219"/>
      <c r="ET65" s="219"/>
      <c r="EU65" s="219" t="str">
        <f ca="1">IF(COUNTIF(空き状況確認テーブル!EU71:EX71,"×")&lt;&gt;0,"×",IF(COUNTIF(空き状況確認テーブル!EU71:EX71,"△")&lt;&gt;0,"△",IF(COUNTIF(空き状況確認テーブル!EU71:EX71,"△")&lt;&gt;0,"△","〇")))</f>
        <v>×</v>
      </c>
      <c r="EV65" s="219"/>
      <c r="EW65" s="219"/>
      <c r="EX65" s="219"/>
      <c r="EY65" s="216" t="str">
        <f ca="1">IF(COUNTIF(空き状況確認テーブル!EY71:FA71,"×")&lt;&gt;0,"×",IF(COUNTIF(空き状況確認テーブル!EY71:FA71,"△")&lt;&gt;0,"△",IF(COUNTIF(空き状況確認テーブル!EY71:FA71,"△")&lt;&gt;0,"△","〇")))</f>
        <v>×</v>
      </c>
      <c r="EZ65" s="217"/>
      <c r="FA65" s="220"/>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6" t="str">
        <f ca="1">IF(COUNTIF(空き状況確認テーブル!FH71:FJ71,"×")&lt;&gt;0,"×",IF(COUNTIF(空き状況確認テーブル!FH71:FJ71,"△")&lt;&gt;0,"△",IF(COUNTIF(空き状況確認テーブル!FH71:FJ71,"△")&lt;&gt;0,"△","〇")))</f>
        <v>×</v>
      </c>
      <c r="FI65" s="217"/>
      <c r="FJ65" s="218"/>
      <c r="FK65" s="219" t="str">
        <f ca="1">IF(COUNTIF(空き状況確認テーブル!FK71:FN71,"×")&lt;&gt;0,"×",IF(COUNTIF(空き状況確認テーブル!FK71:FN71,"△")&lt;&gt;0,"△",IF(COUNTIF(空き状況確認テーブル!FK71:FN71,"△")&lt;&gt;0,"△","〇")))</f>
        <v>×</v>
      </c>
      <c r="FL65" s="219"/>
      <c r="FM65" s="219"/>
      <c r="FN65" s="219"/>
      <c r="FO65" s="219" t="str">
        <f ca="1">IF(COUNTIF(空き状況確認テーブル!FO71:FR71,"×")&lt;&gt;0,"×",IF(COUNTIF(空き状況確認テーブル!FO71:FR71,"△")&lt;&gt;0,"△",IF(COUNTIF(空き状況確認テーブル!FO71:FR71,"△")&lt;&gt;0,"△","〇")))</f>
        <v>×</v>
      </c>
      <c r="FP65" s="219"/>
      <c r="FQ65" s="219"/>
      <c r="FR65" s="219"/>
      <c r="FS65" s="219" t="str">
        <f ca="1">IF(COUNTIF(空き状況確認テーブル!FS71:FV71,"×")&lt;&gt;0,"×",IF(COUNTIF(空き状況確認テーブル!FS71:FV71,"△")&lt;&gt;0,"△",IF(COUNTIF(空き状況確認テーブル!FS71:FV71,"△")&lt;&gt;0,"△","〇")))</f>
        <v>×</v>
      </c>
      <c r="FT65" s="219"/>
      <c r="FU65" s="219"/>
      <c r="FV65" s="219"/>
      <c r="FW65" s="216" t="str">
        <f ca="1">IF(COUNTIF(空き状況確認テーブル!FW71:FY71,"×")&lt;&gt;0,"×",IF(COUNTIF(空き状況確認テーブル!FW71:FY71,"△")&lt;&gt;0,"△",IF(COUNTIF(空き状況確認テーブル!FW71:FY71,"△")&lt;&gt;0,"△","〇")))</f>
        <v>×</v>
      </c>
      <c r="FX65" s="217"/>
      <c r="FY65" s="220"/>
    </row>
    <row r="66" spans="1:181" ht="0.2" customHeight="1">
      <c r="C66" s="192"/>
      <c r="AK66" s="192"/>
      <c r="AL66" s="191"/>
      <c r="BI66" s="192"/>
      <c r="BJ66" s="191"/>
      <c r="CG66" s="192"/>
      <c r="DE66" s="192"/>
      <c r="DF66" s="191"/>
      <c r="EC66" s="192"/>
      <c r="ED66" s="191"/>
      <c r="FA66" s="192"/>
      <c r="FB66" s="191"/>
      <c r="FY66" s="192"/>
    </row>
    <row r="67" spans="1:181" ht="0.2" customHeight="1">
      <c r="C67" s="192"/>
      <c r="AK67" s="192"/>
      <c r="AL67" s="191"/>
      <c r="BI67" s="192"/>
      <c r="BJ67" s="191"/>
      <c r="CG67" s="192"/>
      <c r="DE67" s="192"/>
      <c r="DF67" s="191"/>
      <c r="EC67" s="192"/>
      <c r="ED67" s="191"/>
      <c r="FA67" s="192"/>
      <c r="FB67" s="191"/>
      <c r="FY67" s="192"/>
    </row>
    <row r="68" spans="1:181">
      <c r="A68" s="18" t="s">
        <v>126</v>
      </c>
      <c r="B68" s="13"/>
      <c r="C68" s="201"/>
      <c r="D68" s="11" t="s">
        <v>123</v>
      </c>
      <c r="E68" s="10"/>
      <c r="F68" s="11"/>
      <c r="G68" s="8"/>
      <c r="H68" s="10"/>
      <c r="I68" s="10"/>
      <c r="J68" s="10"/>
      <c r="K68" s="10"/>
      <c r="L68" s="10"/>
      <c r="M68" s="10"/>
      <c r="N68" s="124"/>
      <c r="O68" s="188"/>
      <c r="P68" s="188"/>
      <c r="Q68" s="188"/>
      <c r="R68" s="188"/>
      <c r="S68" s="188"/>
      <c r="T68" s="188"/>
      <c r="U68" s="188"/>
      <c r="V68" s="188"/>
      <c r="W68" s="125"/>
      <c r="X68" s="188"/>
      <c r="Y68" s="188"/>
      <c r="Z68" s="126"/>
      <c r="AA68" s="188"/>
      <c r="AB68" s="188"/>
      <c r="AC68" s="188"/>
      <c r="AD68" s="188"/>
      <c r="AE68" s="125"/>
      <c r="AF68" s="188"/>
      <c r="AG68" s="188"/>
      <c r="AH68" s="126"/>
      <c r="AI68" s="188"/>
      <c r="AJ68" s="188"/>
      <c r="AK68" s="190"/>
      <c r="AL68" s="124"/>
      <c r="AM68" s="188"/>
      <c r="AN68" s="188"/>
      <c r="AO68" s="188"/>
      <c r="AP68" s="188"/>
      <c r="AQ68" s="188"/>
      <c r="AR68" s="188"/>
      <c r="AS68" s="188"/>
      <c r="AT68" s="188"/>
      <c r="AU68" s="125"/>
      <c r="AV68" s="188"/>
      <c r="AW68" s="188"/>
      <c r="AX68" s="126"/>
      <c r="AY68" s="188"/>
      <c r="AZ68" s="188"/>
      <c r="BA68" s="188"/>
      <c r="BB68" s="188"/>
      <c r="BC68" s="125"/>
      <c r="BD68" s="188"/>
      <c r="BE68" s="188"/>
      <c r="BF68" s="126"/>
      <c r="BG68" s="188"/>
      <c r="BH68" s="188"/>
      <c r="BI68" s="190"/>
      <c r="BJ68" s="124"/>
      <c r="BK68" s="188"/>
      <c r="BL68" s="188"/>
      <c r="BM68" s="188"/>
      <c r="BN68" s="188"/>
      <c r="BO68" s="188"/>
      <c r="BP68" s="188"/>
      <c r="BQ68" s="188"/>
      <c r="BR68" s="188"/>
      <c r="BS68" s="125"/>
      <c r="BT68" s="188"/>
      <c r="BU68" s="188"/>
      <c r="BV68" s="126"/>
      <c r="BW68" s="188"/>
      <c r="BX68" s="188"/>
      <c r="BY68" s="188"/>
      <c r="BZ68" s="188"/>
      <c r="CA68" s="125"/>
      <c r="CB68" s="188"/>
      <c r="CC68" s="188"/>
      <c r="CD68" s="126"/>
      <c r="CE68" s="188"/>
      <c r="CF68" s="188"/>
      <c r="CG68" s="190"/>
      <c r="CH68" s="188"/>
      <c r="CI68" s="188"/>
      <c r="CJ68" s="188"/>
      <c r="CK68" s="188"/>
      <c r="CL68" s="188"/>
      <c r="CM68" s="188"/>
      <c r="CN68" s="188"/>
      <c r="CO68" s="188"/>
      <c r="CP68" s="188"/>
      <c r="CQ68" s="125"/>
      <c r="CR68" s="188"/>
      <c r="CS68" s="188"/>
      <c r="CT68" s="126"/>
      <c r="CU68" s="188"/>
      <c r="CV68" s="188"/>
      <c r="CW68" s="188"/>
      <c r="CX68" s="188"/>
      <c r="CY68" s="125"/>
      <c r="CZ68" s="188"/>
      <c r="DA68" s="188"/>
      <c r="DB68" s="126"/>
      <c r="DC68" s="188"/>
      <c r="DD68" s="188"/>
      <c r="DE68" s="190"/>
      <c r="DF68" s="124"/>
      <c r="DG68" s="188"/>
      <c r="DH68" s="188"/>
      <c r="DI68" s="188"/>
      <c r="DJ68" s="188"/>
      <c r="DK68" s="188"/>
      <c r="DL68" s="188"/>
      <c r="DM68" s="188"/>
      <c r="DN68" s="188"/>
      <c r="DO68" s="125"/>
      <c r="DP68" s="188"/>
      <c r="DQ68" s="188"/>
      <c r="DR68" s="126"/>
      <c r="DS68" s="188"/>
      <c r="DT68" s="188"/>
      <c r="DU68" s="188"/>
      <c r="DV68" s="188"/>
      <c r="DW68" s="125"/>
      <c r="DX68" s="188"/>
      <c r="DY68" s="188"/>
      <c r="DZ68" s="126"/>
      <c r="EA68" s="188"/>
      <c r="EB68" s="188"/>
      <c r="EC68" s="190"/>
      <c r="ED68" s="124"/>
      <c r="EE68" s="188"/>
      <c r="EF68" s="188"/>
      <c r="EG68" s="188"/>
      <c r="EH68" s="188"/>
      <c r="EI68" s="188"/>
      <c r="EJ68" s="188"/>
      <c r="EK68" s="188"/>
      <c r="EL68" s="188"/>
      <c r="EM68" s="125"/>
      <c r="EN68" s="188"/>
      <c r="EO68" s="188"/>
      <c r="EP68" s="126"/>
      <c r="EQ68" s="188"/>
      <c r="ER68" s="188"/>
      <c r="ES68" s="188"/>
      <c r="ET68" s="188"/>
      <c r="EU68" s="125"/>
      <c r="EV68" s="188"/>
      <c r="EW68" s="188"/>
      <c r="EX68" s="126"/>
      <c r="EY68" s="188"/>
      <c r="EZ68" s="188"/>
      <c r="FA68" s="190"/>
      <c r="FB68" s="124"/>
      <c r="FC68" s="188"/>
      <c r="FD68" s="188"/>
      <c r="FE68" s="188"/>
      <c r="FF68" s="188"/>
      <c r="FG68" s="188"/>
      <c r="FH68" s="188"/>
      <c r="FI68" s="188"/>
      <c r="FJ68" s="188"/>
      <c r="FK68" s="125"/>
      <c r="FL68" s="188"/>
      <c r="FM68" s="188"/>
      <c r="FN68" s="126"/>
      <c r="FO68" s="188"/>
      <c r="FP68" s="188"/>
      <c r="FQ68" s="188"/>
      <c r="FR68" s="188"/>
      <c r="FS68" s="125"/>
      <c r="FT68" s="188"/>
      <c r="FU68" s="188"/>
      <c r="FV68" s="126"/>
      <c r="FW68" s="188"/>
      <c r="FX68" s="188"/>
      <c r="FY68" s="190"/>
    </row>
    <row r="69" spans="1:181">
      <c r="A69" s="17"/>
      <c r="B69" s="181" t="s">
        <v>382</v>
      </c>
      <c r="C69" s="202"/>
      <c r="D69" s="11" t="s">
        <v>315</v>
      </c>
      <c r="E69" s="10" t="str">
        <f>INDEX(施設情報!$D$1:$D$1000,MATCH(D69,施設情報!$C$1:$C$1000,0))</f>
        <v>1</v>
      </c>
      <c r="F69" s="11"/>
      <c r="G69" s="8" t="str">
        <f t="shared" ref="G69:G101" si="29">$D69&amp;"-"&amp;$N$5</f>
        <v>064-46391</v>
      </c>
      <c r="H69" s="10" t="str">
        <f t="shared" ref="H69:H101" si="30">$D69&amp;"-"&amp;$AL$5</f>
        <v>064-46392</v>
      </c>
      <c r="I69" s="10" t="str">
        <f t="shared" ref="I69:I101" si="31">$D69&amp;"-"&amp;$BJ$5</f>
        <v>064-46393</v>
      </c>
      <c r="J69" s="10" t="str">
        <f t="shared" ref="J69:J101" si="32">$D69&amp;"-"&amp;$CH$5</f>
        <v>064-46394</v>
      </c>
      <c r="K69" s="10" t="str">
        <f t="shared" ref="K69:K101" si="33">$D69&amp;"-"&amp;$DF$5</f>
        <v>064-46395</v>
      </c>
      <c r="L69" s="10" t="str">
        <f t="shared" ref="L69:L101" si="34">$D69&amp;"-"&amp;$ED$5</f>
        <v>064-46396</v>
      </c>
      <c r="M69" s="10" t="str">
        <f t="shared" ref="M69:M101" si="35">$D69&amp;"-"&amp;$FB$5</f>
        <v>064-46397</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6" t="str">
        <f ca="1">IF(COUNTIF(空き状況確認テーブル!T75:V75,"×")&lt;&gt;0,"×",IF(COUNTIF(空き状況確認テーブル!T75:V75,"△")&lt;&gt;0,"△",IF(COUNTIF(空き状況確認テーブル!T75:V75,"△")&lt;&gt;0,"△","〇")))</f>
        <v>△</v>
      </c>
      <c r="U69" s="217"/>
      <c r="V69" s="218"/>
      <c r="W69" s="219" t="str">
        <f ca="1">IF(COUNTIF(空き状況確認テーブル!W75:Z75,"×")&lt;&gt;0,"×",IF(COUNTIF(空き状況確認テーブル!W75:Z75,"△")&lt;&gt;0,"△",IF(COUNTIF(空き状況確認テーブル!W75:Z75,"△")&lt;&gt;0,"△","〇")))</f>
        <v>〇</v>
      </c>
      <c r="X69" s="219"/>
      <c r="Y69" s="219"/>
      <c r="Z69" s="219"/>
      <c r="AA69" s="219" t="str">
        <f ca="1">IF(COUNTIF(空き状況確認テーブル!AA75:AD75,"×")&lt;&gt;0,"×",IF(COUNTIF(空き状況確認テーブル!AA75:AD75,"△")&lt;&gt;0,"△",IF(COUNTIF(空き状況確認テーブル!AA75:AD75,"△")&lt;&gt;0,"△","〇")))</f>
        <v>〇</v>
      </c>
      <c r="AB69" s="219"/>
      <c r="AC69" s="219"/>
      <c r="AD69" s="219"/>
      <c r="AE69" s="219" t="str">
        <f ca="1">IF(COUNTIF(空き状況確認テーブル!AE75:AH75,"×")&lt;&gt;0,"×",IF(COUNTIF(空き状況確認テーブル!AE75:AH75,"△")&lt;&gt;0,"△",IF(COUNTIF(空き状況確認テーブル!AE75:AH75,"△")&lt;&gt;0,"△","〇")))</f>
        <v>△</v>
      </c>
      <c r="AF69" s="219"/>
      <c r="AG69" s="219"/>
      <c r="AH69" s="219"/>
      <c r="AI69" s="216" t="str">
        <f ca="1">IF(COUNTIF(空き状況確認テーブル!AI75:AK75,"×")&lt;&gt;0,"×",IF(COUNTIF(空き状況確認テーブル!AI75:AK75,"△")&lt;&gt;0,"△",IF(COUNTIF(空き状況確認テーブル!AI75:AK75,"△")&lt;&gt;0,"△","〇")))</f>
        <v>△</v>
      </c>
      <c r="AJ69" s="217"/>
      <c r="AK69" s="220"/>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6" t="str">
        <f ca="1">IF(COUNTIF(空き状況確認テーブル!AR75:AT75,"×")&lt;&gt;0,"×",IF(COUNTIF(空き状況確認テーブル!AR75:AT75,"△")&lt;&gt;0,"△",IF(COUNTIF(空き状況確認テーブル!AR75:AT75,"△")&lt;&gt;0,"△","〇")))</f>
        <v>×</v>
      </c>
      <c r="AS69" s="217"/>
      <c r="AT69" s="218"/>
      <c r="AU69" s="219" t="str">
        <f ca="1">IF(COUNTIF(空き状況確認テーブル!AU75:AX75,"×")&lt;&gt;0,"×",IF(COUNTIF(空き状況確認テーブル!AU75:AX75,"△")&lt;&gt;0,"△",IF(COUNTIF(空き状況確認テーブル!AU75:AX75,"△")&lt;&gt;0,"△","〇")))</f>
        <v>×</v>
      </c>
      <c r="AV69" s="219"/>
      <c r="AW69" s="219"/>
      <c r="AX69" s="219"/>
      <c r="AY69" s="219" t="str">
        <f ca="1">IF(COUNTIF(空き状況確認テーブル!AY75:BB75,"×")&lt;&gt;0,"×",IF(COUNTIF(空き状況確認テーブル!AY75:BB75,"△")&lt;&gt;0,"△",IF(COUNTIF(空き状況確認テーブル!AY75:BB75,"△")&lt;&gt;0,"△","〇")))</f>
        <v>×</v>
      </c>
      <c r="AZ69" s="219"/>
      <c r="BA69" s="219"/>
      <c r="BB69" s="219"/>
      <c r="BC69" s="219" t="str">
        <f ca="1">IF(COUNTIF(空き状況確認テーブル!BC75:BF75,"×")&lt;&gt;0,"×",IF(COUNTIF(空き状況確認テーブル!BC75:BF75,"△")&lt;&gt;0,"△",IF(COUNTIF(空き状況確認テーブル!BC75:BF75,"△")&lt;&gt;0,"△","〇")))</f>
        <v>△</v>
      </c>
      <c r="BD69" s="219"/>
      <c r="BE69" s="219"/>
      <c r="BF69" s="219"/>
      <c r="BG69" s="216" t="str">
        <f ca="1">IF(COUNTIF(空き状況確認テーブル!BG75:BI75,"×")&lt;&gt;0,"×",IF(COUNTIF(空き状況確認テーブル!BG75:BI75,"△")&lt;&gt;0,"△",IF(COUNTIF(空き状況確認テーブル!BG75:BI75,"△")&lt;&gt;0,"△","〇")))</f>
        <v>△</v>
      </c>
      <c r="BH69" s="217"/>
      <c r="BI69" s="220"/>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6" t="str">
        <f ca="1">IF(COUNTIF(空き状況確認テーブル!BP75:BR75,"×")&lt;&gt;0,"×",IF(COUNTIF(空き状況確認テーブル!BP75:BR75,"△")&lt;&gt;0,"△",IF(COUNTIF(空き状況確認テーブル!BP75:BR75,"△")&lt;&gt;0,"△","〇")))</f>
        <v>△</v>
      </c>
      <c r="BQ69" s="217"/>
      <c r="BR69" s="218"/>
      <c r="BS69" s="219" t="str">
        <f ca="1">IF(COUNTIF(空き状況確認テーブル!BS75:BV75,"×")&lt;&gt;0,"×",IF(COUNTIF(空き状況確認テーブル!BS75:BV75,"△")&lt;&gt;0,"△",IF(COUNTIF(空き状況確認テーブル!BS75:BV75,"△")&lt;&gt;0,"△","〇")))</f>
        <v>〇</v>
      </c>
      <c r="BT69" s="219"/>
      <c r="BU69" s="219"/>
      <c r="BV69" s="219"/>
      <c r="BW69" s="219" t="str">
        <f ca="1">IF(COUNTIF(空き状況確認テーブル!BW75:BZ75,"×")&lt;&gt;0,"×",IF(COUNTIF(空き状況確認テーブル!BW75:BZ75,"△")&lt;&gt;0,"△",IF(COUNTIF(空き状況確認テーブル!BW75:BZ75,"△")&lt;&gt;0,"△","〇")))</f>
        <v>〇</v>
      </c>
      <c r="BX69" s="219"/>
      <c r="BY69" s="219"/>
      <c r="BZ69" s="219"/>
      <c r="CA69" s="219" t="str">
        <f ca="1">IF(COUNTIF(空き状況確認テーブル!CA75:CD75,"×")&lt;&gt;0,"×",IF(COUNTIF(空き状況確認テーブル!CA75:CD75,"△")&lt;&gt;0,"△",IF(COUNTIF(空き状況確認テーブル!CA75:CD75,"△")&lt;&gt;0,"△","〇")))</f>
        <v>△</v>
      </c>
      <c r="CB69" s="219"/>
      <c r="CC69" s="219"/>
      <c r="CD69" s="219"/>
      <c r="CE69" s="216" t="str">
        <f ca="1">IF(COUNTIF(空き状況確認テーブル!CE75:CG75,"×")&lt;&gt;0,"×",IF(COUNTIF(空き状況確認テーブル!CE75:CG75,"△")&lt;&gt;0,"△",IF(COUNTIF(空き状況確認テーブル!CE75:CG75,"△")&lt;&gt;0,"△","〇")))</f>
        <v>△</v>
      </c>
      <c r="CF69" s="217"/>
      <c r="CG69" s="220"/>
      <c r="CH69" s="187"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6" t="str">
        <f ca="1">IF(COUNTIF(空き状況確認テーブル!CN75:CP75,"×")&lt;&gt;0,"×",IF(COUNTIF(空き状況確認テーブル!CN75:CP75,"△")&lt;&gt;0,"△",IF(COUNTIF(空き状況確認テーブル!CN75:CP75,"△")&lt;&gt;0,"△","〇")))</f>
        <v>△</v>
      </c>
      <c r="CO69" s="217"/>
      <c r="CP69" s="218"/>
      <c r="CQ69" s="219" t="str">
        <f ca="1">IF(COUNTIF(空き状況確認テーブル!CQ75:CT75,"×")&lt;&gt;0,"×",IF(COUNTIF(空き状況確認テーブル!CQ75:CT75,"△")&lt;&gt;0,"△",IF(COUNTIF(空き状況確認テーブル!CQ75:CT75,"△")&lt;&gt;0,"△","〇")))</f>
        <v>〇</v>
      </c>
      <c r="CR69" s="219"/>
      <c r="CS69" s="219"/>
      <c r="CT69" s="219"/>
      <c r="CU69" s="219" t="str">
        <f ca="1">IF(COUNTIF(空き状況確認テーブル!CU75:CX75,"×")&lt;&gt;0,"×",IF(COUNTIF(空き状況確認テーブル!CU75:CX75,"△")&lt;&gt;0,"△",IF(COUNTIF(空き状況確認テーブル!CU75:CX75,"△")&lt;&gt;0,"△","〇")))</f>
        <v>〇</v>
      </c>
      <c r="CV69" s="219"/>
      <c r="CW69" s="219"/>
      <c r="CX69" s="219"/>
      <c r="CY69" s="219" t="str">
        <f ca="1">IF(COUNTIF(空き状況確認テーブル!CY75:DB75,"×")&lt;&gt;0,"×",IF(COUNTIF(空き状況確認テーブル!CY75:DB75,"△")&lt;&gt;0,"△",IF(COUNTIF(空き状況確認テーブル!CY75:DB75,"△")&lt;&gt;0,"△","〇")))</f>
        <v>△</v>
      </c>
      <c r="CZ69" s="219"/>
      <c r="DA69" s="219"/>
      <c r="DB69" s="219"/>
      <c r="DC69" s="216" t="str">
        <f ca="1">IF(COUNTIF(空き状況確認テーブル!DC75:DE75,"×")&lt;&gt;0,"×",IF(COUNTIF(空き状況確認テーブル!DC75:DE75,"△")&lt;&gt;0,"△",IF(COUNTIF(空き状況確認テーブル!DC75:DE75,"△")&lt;&gt;0,"△","〇")))</f>
        <v>△</v>
      </c>
      <c r="DD69" s="217"/>
      <c r="DE69" s="220"/>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6" t="str">
        <f ca="1">IF(COUNTIF(空き状況確認テーブル!DL75:DN75,"×")&lt;&gt;0,"×",IF(COUNTIF(空き状況確認テーブル!DL75:DN75,"△")&lt;&gt;0,"△",IF(COUNTIF(空き状況確認テーブル!DL75:DN75,"△")&lt;&gt;0,"△","〇")))</f>
        <v>△</v>
      </c>
      <c r="DM69" s="217"/>
      <c r="DN69" s="218"/>
      <c r="DO69" s="219" t="str">
        <f ca="1">IF(COUNTIF(空き状況確認テーブル!DO75:DR75,"×")&lt;&gt;0,"×",IF(COUNTIF(空き状況確認テーブル!DO75:DR75,"△")&lt;&gt;0,"△",IF(COUNTIF(空き状況確認テーブル!DO75:DR75,"△")&lt;&gt;0,"△","〇")))</f>
        <v>×</v>
      </c>
      <c r="DP69" s="219"/>
      <c r="DQ69" s="219"/>
      <c r="DR69" s="219"/>
      <c r="DS69" s="219" t="str">
        <f ca="1">IF(COUNTIF(空き状況確認テーブル!DS75:DV75,"×")&lt;&gt;0,"×",IF(COUNTIF(空き状況確認テーブル!DS75:DV75,"△")&lt;&gt;0,"△",IF(COUNTIF(空き状況確認テーブル!DS75:DV75,"△")&lt;&gt;0,"△","〇")))</f>
        <v>〇</v>
      </c>
      <c r="DT69" s="219"/>
      <c r="DU69" s="219"/>
      <c r="DV69" s="219"/>
      <c r="DW69" s="219" t="str">
        <f ca="1">IF(COUNTIF(空き状況確認テーブル!DW75:DZ75,"×")&lt;&gt;0,"×",IF(COUNTIF(空き状況確認テーブル!DW75:DZ75,"△")&lt;&gt;0,"△",IF(COUNTIF(空き状況確認テーブル!DW75:DZ75,"△")&lt;&gt;0,"△","〇")))</f>
        <v>△</v>
      </c>
      <c r="DX69" s="219"/>
      <c r="DY69" s="219"/>
      <c r="DZ69" s="219"/>
      <c r="EA69" s="216" t="str">
        <f ca="1">IF(COUNTIF(空き状況確認テーブル!EA75:EC75,"×")&lt;&gt;0,"×",IF(COUNTIF(空き状況確認テーブル!EA75:EC75,"△")&lt;&gt;0,"△",IF(COUNTIF(空き状況確認テーブル!EA75:EC75,"△")&lt;&gt;0,"△","〇")))</f>
        <v>△</v>
      </c>
      <c r="EB69" s="217"/>
      <c r="EC69" s="220"/>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6" t="str">
        <f ca="1">IF(COUNTIF(空き状況確認テーブル!EJ75:EL75,"×")&lt;&gt;0,"×",IF(COUNTIF(空き状況確認テーブル!EJ75:EL75,"△")&lt;&gt;0,"△",IF(COUNTIF(空き状況確認テーブル!EJ75:EL75,"△")&lt;&gt;0,"△","〇")))</f>
        <v>×</v>
      </c>
      <c r="EK69" s="217"/>
      <c r="EL69" s="218"/>
      <c r="EM69" s="219" t="str">
        <f ca="1">IF(COUNTIF(空き状況確認テーブル!EM75:EP75,"×")&lt;&gt;0,"×",IF(COUNTIF(空き状況確認テーブル!EM75:EP75,"△")&lt;&gt;0,"△",IF(COUNTIF(空き状況確認テーブル!EM75:EP75,"△")&lt;&gt;0,"△","〇")))</f>
        <v>×</v>
      </c>
      <c r="EN69" s="219"/>
      <c r="EO69" s="219"/>
      <c r="EP69" s="219"/>
      <c r="EQ69" s="219" t="str">
        <f ca="1">IF(COUNTIF(空き状況確認テーブル!EQ75:ET75,"×")&lt;&gt;0,"×",IF(COUNTIF(空き状況確認テーブル!EQ75:ET75,"△")&lt;&gt;0,"△",IF(COUNTIF(空き状況確認テーブル!EQ75:ET75,"△")&lt;&gt;0,"△","〇")))</f>
        <v>×</v>
      </c>
      <c r="ER69" s="219"/>
      <c r="ES69" s="219"/>
      <c r="ET69" s="219"/>
      <c r="EU69" s="219" t="str">
        <f ca="1">IF(COUNTIF(空き状況確認テーブル!EU75:EX75,"×")&lt;&gt;0,"×",IF(COUNTIF(空き状況確認テーブル!EU75:EX75,"△")&lt;&gt;0,"△",IF(COUNTIF(空き状況確認テーブル!EU75:EX75,"△")&lt;&gt;0,"△","〇")))</f>
        <v>×</v>
      </c>
      <c r="EV69" s="219"/>
      <c r="EW69" s="219"/>
      <c r="EX69" s="219"/>
      <c r="EY69" s="216" t="str">
        <f ca="1">IF(COUNTIF(空き状況確認テーブル!EY75:FA75,"×")&lt;&gt;0,"×",IF(COUNTIF(空き状況確認テーブル!EY75:FA75,"△")&lt;&gt;0,"△",IF(COUNTIF(空き状況確認テーブル!EY75:FA75,"△")&lt;&gt;0,"△","〇")))</f>
        <v>×</v>
      </c>
      <c r="EZ69" s="217"/>
      <c r="FA69" s="220"/>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6" t="str">
        <f ca="1">IF(COUNTIF(空き状況確認テーブル!FH75:FJ75,"×")&lt;&gt;0,"×",IF(COUNTIF(空き状況確認テーブル!FH75:FJ75,"△")&lt;&gt;0,"△",IF(COUNTIF(空き状況確認テーブル!FH75:FJ75,"△")&lt;&gt;0,"△","〇")))</f>
        <v>×</v>
      </c>
      <c r="FI69" s="217"/>
      <c r="FJ69" s="218"/>
      <c r="FK69" s="219" t="str">
        <f ca="1">IF(COUNTIF(空き状況確認テーブル!FK75:FN75,"×")&lt;&gt;0,"×",IF(COUNTIF(空き状況確認テーブル!FK75:FN75,"△")&lt;&gt;0,"△",IF(COUNTIF(空き状況確認テーブル!FK75:FN75,"△")&lt;&gt;0,"△","〇")))</f>
        <v>×</v>
      </c>
      <c r="FL69" s="219"/>
      <c r="FM69" s="219"/>
      <c r="FN69" s="219"/>
      <c r="FO69" s="219" t="str">
        <f ca="1">IF(COUNTIF(空き状況確認テーブル!FO75:FR75,"×")&lt;&gt;0,"×",IF(COUNTIF(空き状況確認テーブル!FO75:FR75,"△")&lt;&gt;0,"△",IF(COUNTIF(空き状況確認テーブル!FO75:FR75,"△")&lt;&gt;0,"△","〇")))</f>
        <v>×</v>
      </c>
      <c r="FP69" s="219"/>
      <c r="FQ69" s="219"/>
      <c r="FR69" s="219"/>
      <c r="FS69" s="219" t="str">
        <f ca="1">IF(COUNTIF(空き状況確認テーブル!FS75:FV75,"×")&lt;&gt;0,"×",IF(COUNTIF(空き状況確認テーブル!FS75:FV75,"△")&lt;&gt;0,"△",IF(COUNTIF(空き状況確認テーブル!FS75:FV75,"△")&lt;&gt;0,"△","〇")))</f>
        <v>×</v>
      </c>
      <c r="FT69" s="219"/>
      <c r="FU69" s="219"/>
      <c r="FV69" s="219"/>
      <c r="FW69" s="216" t="str">
        <f ca="1">IF(COUNTIF(空き状況確認テーブル!FW75:FY75,"×")&lt;&gt;0,"×",IF(COUNTIF(空き状況確認テーブル!FW75:FY75,"△")&lt;&gt;0,"△",IF(COUNTIF(空き状況確認テーブル!FW75:FY75,"△")&lt;&gt;0,"△","〇")))</f>
        <v>×</v>
      </c>
      <c r="FX69" s="217"/>
      <c r="FY69" s="220"/>
    </row>
    <row r="70" spans="1:181">
      <c r="A70" s="17"/>
      <c r="B70" s="181" t="s">
        <v>383</v>
      </c>
      <c r="C70" s="202"/>
      <c r="D70" s="11" t="s">
        <v>214</v>
      </c>
      <c r="E70" s="10" t="str">
        <f>INDEX(施設情報!$D$1:$D$1000,MATCH(D70,施設情報!$C$1:$C$1000,0))</f>
        <v>1</v>
      </c>
      <c r="F70" s="11"/>
      <c r="G70" s="8" t="str">
        <f t="shared" si="29"/>
        <v>065-46391</v>
      </c>
      <c r="H70" s="10" t="str">
        <f t="shared" si="30"/>
        <v>065-46392</v>
      </c>
      <c r="I70" s="10" t="str">
        <f t="shared" si="31"/>
        <v>065-46393</v>
      </c>
      <c r="J70" s="10" t="str">
        <f t="shared" si="32"/>
        <v>065-46394</v>
      </c>
      <c r="K70" s="10" t="str">
        <f t="shared" si="33"/>
        <v>065-46395</v>
      </c>
      <c r="L70" s="10" t="str">
        <f t="shared" si="34"/>
        <v>065-46396</v>
      </c>
      <c r="M70" s="10" t="str">
        <f t="shared" si="35"/>
        <v>065-46397</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6" t="str">
        <f ca="1">IF(COUNTIF(空き状況確認テーブル!T76:V76,"×")&lt;&gt;0,"×",IF(COUNTIF(空き状況確認テーブル!T76:V76,"△")&lt;&gt;0,"△",IF(COUNTIF(空き状況確認テーブル!T76:V76,"△")&lt;&gt;0,"△","〇")))</f>
        <v>△</v>
      </c>
      <c r="U70" s="217"/>
      <c r="V70" s="218"/>
      <c r="W70" s="219" t="str">
        <f ca="1">IF(COUNTIF(空き状況確認テーブル!W76:Z76,"×")&lt;&gt;0,"×",IF(COUNTIF(空き状況確認テーブル!W76:Z76,"△")&lt;&gt;0,"△",IF(COUNTIF(空き状況確認テーブル!W76:Z76,"△")&lt;&gt;0,"△","〇")))</f>
        <v>〇</v>
      </c>
      <c r="X70" s="219"/>
      <c r="Y70" s="219"/>
      <c r="Z70" s="219"/>
      <c r="AA70" s="219" t="str">
        <f ca="1">IF(COUNTIF(空き状況確認テーブル!AA76:AD76,"×")&lt;&gt;0,"×",IF(COUNTIF(空き状況確認テーブル!AA76:AD76,"△")&lt;&gt;0,"△",IF(COUNTIF(空き状況確認テーブル!AA76:AD76,"△")&lt;&gt;0,"△","〇")))</f>
        <v>〇</v>
      </c>
      <c r="AB70" s="219"/>
      <c r="AC70" s="219"/>
      <c r="AD70" s="219"/>
      <c r="AE70" s="219" t="str">
        <f ca="1">IF(COUNTIF(空き状況確認テーブル!AE76:AH76,"×")&lt;&gt;0,"×",IF(COUNTIF(空き状況確認テーブル!AE76:AH76,"△")&lt;&gt;0,"△",IF(COUNTIF(空き状況確認テーブル!AE76:AH76,"△")&lt;&gt;0,"△","〇")))</f>
        <v>△</v>
      </c>
      <c r="AF70" s="219"/>
      <c r="AG70" s="219"/>
      <c r="AH70" s="219"/>
      <c r="AI70" s="216" t="str">
        <f ca="1">IF(COUNTIF(空き状況確認テーブル!AI76:AK76,"×")&lt;&gt;0,"×",IF(COUNTIF(空き状況確認テーブル!AI76:AK76,"△")&lt;&gt;0,"△",IF(COUNTIF(空き状況確認テーブル!AI76:AK76,"△")&lt;&gt;0,"△","〇")))</f>
        <v>△</v>
      </c>
      <c r="AJ70" s="217"/>
      <c r="AK70" s="220"/>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6" t="str">
        <f ca="1">IF(COUNTIF(空き状況確認テーブル!AR76:AT76,"×")&lt;&gt;0,"×",IF(COUNTIF(空き状況確認テーブル!AR76:AT76,"△")&lt;&gt;0,"△",IF(COUNTIF(空き状況確認テーブル!AR76:AT76,"△")&lt;&gt;0,"△","〇")))</f>
        <v>×</v>
      </c>
      <c r="AS70" s="217"/>
      <c r="AT70" s="218"/>
      <c r="AU70" s="219" t="str">
        <f ca="1">IF(COUNTIF(空き状況確認テーブル!AU76:AX76,"×")&lt;&gt;0,"×",IF(COUNTIF(空き状況確認テーブル!AU76:AX76,"△")&lt;&gt;0,"△",IF(COUNTIF(空き状況確認テーブル!AU76:AX76,"△")&lt;&gt;0,"△","〇")))</f>
        <v>×</v>
      </c>
      <c r="AV70" s="219"/>
      <c r="AW70" s="219"/>
      <c r="AX70" s="219"/>
      <c r="AY70" s="219" t="str">
        <f ca="1">IF(COUNTIF(空き状況確認テーブル!AY76:BB76,"×")&lt;&gt;0,"×",IF(COUNTIF(空き状況確認テーブル!AY76:BB76,"△")&lt;&gt;0,"△",IF(COUNTIF(空き状況確認テーブル!AY76:BB76,"△")&lt;&gt;0,"△","〇")))</f>
        <v>×</v>
      </c>
      <c r="AZ70" s="219"/>
      <c r="BA70" s="219"/>
      <c r="BB70" s="219"/>
      <c r="BC70" s="219" t="str">
        <f ca="1">IF(COUNTIF(空き状況確認テーブル!BC76:BF76,"×")&lt;&gt;0,"×",IF(COUNTIF(空き状況確認テーブル!BC76:BF76,"△")&lt;&gt;0,"△",IF(COUNTIF(空き状況確認テーブル!BC76:BF76,"△")&lt;&gt;0,"△","〇")))</f>
        <v>△</v>
      </c>
      <c r="BD70" s="219"/>
      <c r="BE70" s="219"/>
      <c r="BF70" s="219"/>
      <c r="BG70" s="216" t="str">
        <f ca="1">IF(COUNTIF(空き状況確認テーブル!BG76:BI76,"×")&lt;&gt;0,"×",IF(COUNTIF(空き状況確認テーブル!BG76:BI76,"△")&lt;&gt;0,"△",IF(COUNTIF(空き状況確認テーブル!BG76:BI76,"△")&lt;&gt;0,"△","〇")))</f>
        <v>△</v>
      </c>
      <c r="BH70" s="217"/>
      <c r="BI70" s="220"/>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6" t="str">
        <f ca="1">IF(COUNTIF(空き状況確認テーブル!BP76:BR76,"×")&lt;&gt;0,"×",IF(COUNTIF(空き状況確認テーブル!BP76:BR76,"△")&lt;&gt;0,"△",IF(COUNTIF(空き状況確認テーブル!BP76:BR76,"△")&lt;&gt;0,"△","〇")))</f>
        <v>△</v>
      </c>
      <c r="BQ70" s="217"/>
      <c r="BR70" s="218"/>
      <c r="BS70" s="219" t="str">
        <f ca="1">IF(COUNTIF(空き状況確認テーブル!BS76:BV76,"×")&lt;&gt;0,"×",IF(COUNTIF(空き状況確認テーブル!BS76:BV76,"△")&lt;&gt;0,"△",IF(COUNTIF(空き状況確認テーブル!BS76:BV76,"△")&lt;&gt;0,"△","〇")))</f>
        <v>〇</v>
      </c>
      <c r="BT70" s="219"/>
      <c r="BU70" s="219"/>
      <c r="BV70" s="219"/>
      <c r="BW70" s="219" t="str">
        <f ca="1">IF(COUNTIF(空き状況確認テーブル!BW76:BZ76,"×")&lt;&gt;0,"×",IF(COUNTIF(空き状況確認テーブル!BW76:BZ76,"△")&lt;&gt;0,"△",IF(COUNTIF(空き状況確認テーブル!BW76:BZ76,"△")&lt;&gt;0,"△","〇")))</f>
        <v>〇</v>
      </c>
      <c r="BX70" s="219"/>
      <c r="BY70" s="219"/>
      <c r="BZ70" s="219"/>
      <c r="CA70" s="219" t="str">
        <f ca="1">IF(COUNTIF(空き状況確認テーブル!CA76:CD76,"×")&lt;&gt;0,"×",IF(COUNTIF(空き状況確認テーブル!CA76:CD76,"△")&lt;&gt;0,"△",IF(COUNTIF(空き状況確認テーブル!CA76:CD76,"△")&lt;&gt;0,"△","〇")))</f>
        <v>△</v>
      </c>
      <c r="CB70" s="219"/>
      <c r="CC70" s="219"/>
      <c r="CD70" s="219"/>
      <c r="CE70" s="216" t="str">
        <f ca="1">IF(COUNTIF(空き状況確認テーブル!CE76:CG76,"×")&lt;&gt;0,"×",IF(COUNTIF(空き状況確認テーブル!CE76:CG76,"△")&lt;&gt;0,"△",IF(COUNTIF(空き状況確認テーブル!CE76:CG76,"△")&lt;&gt;0,"△","〇")))</f>
        <v>△</v>
      </c>
      <c r="CF70" s="217"/>
      <c r="CG70" s="220"/>
      <c r="CH70" s="187"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6" t="str">
        <f ca="1">IF(COUNTIF(空き状況確認テーブル!CN76:CP76,"×")&lt;&gt;0,"×",IF(COUNTIF(空き状況確認テーブル!CN76:CP76,"△")&lt;&gt;0,"△",IF(COUNTIF(空き状況確認テーブル!CN76:CP76,"△")&lt;&gt;0,"△","〇")))</f>
        <v>△</v>
      </c>
      <c r="CO70" s="217"/>
      <c r="CP70" s="218"/>
      <c r="CQ70" s="219" t="str">
        <f ca="1">IF(COUNTIF(空き状況確認テーブル!CQ76:CT76,"×")&lt;&gt;0,"×",IF(COUNTIF(空き状況確認テーブル!CQ76:CT76,"△")&lt;&gt;0,"△",IF(COUNTIF(空き状況確認テーブル!CQ76:CT76,"△")&lt;&gt;0,"△","〇")))</f>
        <v>〇</v>
      </c>
      <c r="CR70" s="219"/>
      <c r="CS70" s="219"/>
      <c r="CT70" s="219"/>
      <c r="CU70" s="219" t="str">
        <f ca="1">IF(COUNTIF(空き状況確認テーブル!CU76:CX76,"×")&lt;&gt;0,"×",IF(COUNTIF(空き状況確認テーブル!CU76:CX76,"△")&lt;&gt;0,"△",IF(COUNTIF(空き状況確認テーブル!CU76:CX76,"△")&lt;&gt;0,"△","〇")))</f>
        <v>〇</v>
      </c>
      <c r="CV70" s="219"/>
      <c r="CW70" s="219"/>
      <c r="CX70" s="219"/>
      <c r="CY70" s="219" t="str">
        <f ca="1">IF(COUNTIF(空き状況確認テーブル!CY76:DB76,"×")&lt;&gt;0,"×",IF(COUNTIF(空き状況確認テーブル!CY76:DB76,"△")&lt;&gt;0,"△",IF(COUNTIF(空き状況確認テーブル!CY76:DB76,"△")&lt;&gt;0,"△","〇")))</f>
        <v>△</v>
      </c>
      <c r="CZ70" s="219"/>
      <c r="DA70" s="219"/>
      <c r="DB70" s="219"/>
      <c r="DC70" s="216" t="str">
        <f ca="1">IF(COUNTIF(空き状況確認テーブル!DC76:DE76,"×")&lt;&gt;0,"×",IF(COUNTIF(空き状況確認テーブル!DC76:DE76,"△")&lt;&gt;0,"△",IF(COUNTIF(空き状況確認テーブル!DC76:DE76,"△")&lt;&gt;0,"△","〇")))</f>
        <v>△</v>
      </c>
      <c r="DD70" s="217"/>
      <c r="DE70" s="220"/>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6" t="str">
        <f ca="1">IF(COUNTIF(空き状況確認テーブル!DL76:DN76,"×")&lt;&gt;0,"×",IF(COUNTIF(空き状況確認テーブル!DL76:DN76,"△")&lt;&gt;0,"△",IF(COUNTIF(空き状況確認テーブル!DL76:DN76,"△")&lt;&gt;0,"△","〇")))</f>
        <v>△</v>
      </c>
      <c r="DM70" s="217"/>
      <c r="DN70" s="218"/>
      <c r="DO70" s="219" t="str">
        <f ca="1">IF(COUNTIF(空き状況確認テーブル!DO76:DR76,"×")&lt;&gt;0,"×",IF(COUNTIF(空き状況確認テーブル!DO76:DR76,"△")&lt;&gt;0,"△",IF(COUNTIF(空き状況確認テーブル!DO76:DR76,"△")&lt;&gt;0,"△","〇")))</f>
        <v>×</v>
      </c>
      <c r="DP70" s="219"/>
      <c r="DQ70" s="219"/>
      <c r="DR70" s="219"/>
      <c r="DS70" s="219" t="str">
        <f ca="1">IF(COUNTIF(空き状況確認テーブル!DS76:DV76,"×")&lt;&gt;0,"×",IF(COUNTIF(空き状況確認テーブル!DS76:DV76,"△")&lt;&gt;0,"△",IF(COUNTIF(空き状況確認テーブル!DS76:DV76,"△")&lt;&gt;0,"△","〇")))</f>
        <v>〇</v>
      </c>
      <c r="DT70" s="219"/>
      <c r="DU70" s="219"/>
      <c r="DV70" s="219"/>
      <c r="DW70" s="219" t="str">
        <f ca="1">IF(COUNTIF(空き状況確認テーブル!DW76:DZ76,"×")&lt;&gt;0,"×",IF(COUNTIF(空き状況確認テーブル!DW76:DZ76,"△")&lt;&gt;0,"△",IF(COUNTIF(空き状況確認テーブル!DW76:DZ76,"△")&lt;&gt;0,"△","〇")))</f>
        <v>△</v>
      </c>
      <c r="DX70" s="219"/>
      <c r="DY70" s="219"/>
      <c r="DZ70" s="219"/>
      <c r="EA70" s="216" t="str">
        <f ca="1">IF(COUNTIF(空き状況確認テーブル!EA76:EC76,"×")&lt;&gt;0,"×",IF(COUNTIF(空き状況確認テーブル!EA76:EC76,"△")&lt;&gt;0,"△",IF(COUNTIF(空き状況確認テーブル!EA76:EC76,"△")&lt;&gt;0,"△","〇")))</f>
        <v>△</v>
      </c>
      <c r="EB70" s="217"/>
      <c r="EC70" s="220"/>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6" t="str">
        <f ca="1">IF(COUNTIF(空き状況確認テーブル!EJ76:EL76,"×")&lt;&gt;0,"×",IF(COUNTIF(空き状況確認テーブル!EJ76:EL76,"△")&lt;&gt;0,"△",IF(COUNTIF(空き状況確認テーブル!EJ76:EL76,"△")&lt;&gt;0,"△","〇")))</f>
        <v>×</v>
      </c>
      <c r="EK70" s="217"/>
      <c r="EL70" s="218"/>
      <c r="EM70" s="219" t="str">
        <f ca="1">IF(COUNTIF(空き状況確認テーブル!EM76:EP76,"×")&lt;&gt;0,"×",IF(COUNTIF(空き状況確認テーブル!EM76:EP76,"△")&lt;&gt;0,"△",IF(COUNTIF(空き状況確認テーブル!EM76:EP76,"△")&lt;&gt;0,"△","〇")))</f>
        <v>×</v>
      </c>
      <c r="EN70" s="219"/>
      <c r="EO70" s="219"/>
      <c r="EP70" s="219"/>
      <c r="EQ70" s="219" t="str">
        <f ca="1">IF(COUNTIF(空き状況確認テーブル!EQ76:ET76,"×")&lt;&gt;0,"×",IF(COUNTIF(空き状況確認テーブル!EQ76:ET76,"△")&lt;&gt;0,"△",IF(COUNTIF(空き状況確認テーブル!EQ76:ET76,"△")&lt;&gt;0,"△","〇")))</f>
        <v>×</v>
      </c>
      <c r="ER70" s="219"/>
      <c r="ES70" s="219"/>
      <c r="ET70" s="219"/>
      <c r="EU70" s="219" t="str">
        <f ca="1">IF(COUNTIF(空き状況確認テーブル!EU76:EX76,"×")&lt;&gt;0,"×",IF(COUNTIF(空き状況確認テーブル!EU76:EX76,"△")&lt;&gt;0,"△",IF(COUNTIF(空き状況確認テーブル!EU76:EX76,"△")&lt;&gt;0,"△","〇")))</f>
        <v>×</v>
      </c>
      <c r="EV70" s="219"/>
      <c r="EW70" s="219"/>
      <c r="EX70" s="219"/>
      <c r="EY70" s="216" t="str">
        <f ca="1">IF(COUNTIF(空き状況確認テーブル!EY76:FA76,"×")&lt;&gt;0,"×",IF(COUNTIF(空き状況確認テーブル!EY76:FA76,"△")&lt;&gt;0,"△",IF(COUNTIF(空き状況確認テーブル!EY76:FA76,"△")&lt;&gt;0,"△","〇")))</f>
        <v>×</v>
      </c>
      <c r="EZ70" s="217"/>
      <c r="FA70" s="220"/>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6" t="str">
        <f ca="1">IF(COUNTIF(空き状況確認テーブル!FH76:FJ76,"×")&lt;&gt;0,"×",IF(COUNTIF(空き状況確認テーブル!FH76:FJ76,"△")&lt;&gt;0,"△",IF(COUNTIF(空き状況確認テーブル!FH76:FJ76,"△")&lt;&gt;0,"△","〇")))</f>
        <v>×</v>
      </c>
      <c r="FI70" s="217"/>
      <c r="FJ70" s="218"/>
      <c r="FK70" s="219" t="str">
        <f ca="1">IF(COUNTIF(空き状況確認テーブル!FK76:FN76,"×")&lt;&gt;0,"×",IF(COUNTIF(空き状況確認テーブル!FK76:FN76,"△")&lt;&gt;0,"△",IF(COUNTIF(空き状況確認テーブル!FK76:FN76,"△")&lt;&gt;0,"△","〇")))</f>
        <v>×</v>
      </c>
      <c r="FL70" s="219"/>
      <c r="FM70" s="219"/>
      <c r="FN70" s="219"/>
      <c r="FO70" s="219" t="str">
        <f ca="1">IF(COUNTIF(空き状況確認テーブル!FO76:FR76,"×")&lt;&gt;0,"×",IF(COUNTIF(空き状況確認テーブル!FO76:FR76,"△")&lt;&gt;0,"△",IF(COUNTIF(空き状況確認テーブル!FO76:FR76,"△")&lt;&gt;0,"△","〇")))</f>
        <v>×</v>
      </c>
      <c r="FP70" s="219"/>
      <c r="FQ70" s="219"/>
      <c r="FR70" s="219"/>
      <c r="FS70" s="219" t="str">
        <f ca="1">IF(COUNTIF(空き状況確認テーブル!FS76:FV76,"×")&lt;&gt;0,"×",IF(COUNTIF(空き状況確認テーブル!FS76:FV76,"△")&lt;&gt;0,"△",IF(COUNTIF(空き状況確認テーブル!FS76:FV76,"△")&lt;&gt;0,"△","〇")))</f>
        <v>×</v>
      </c>
      <c r="FT70" s="219"/>
      <c r="FU70" s="219"/>
      <c r="FV70" s="219"/>
      <c r="FW70" s="216" t="str">
        <f ca="1">IF(COUNTIF(空き状況確認テーブル!FW76:FY76,"×")&lt;&gt;0,"×",IF(COUNTIF(空き状況確認テーブル!FW76:FY76,"△")&lt;&gt;0,"△",IF(COUNTIF(空き状況確認テーブル!FW76:FY76,"△")&lt;&gt;0,"△","〇")))</f>
        <v>×</v>
      </c>
      <c r="FX70" s="217"/>
      <c r="FY70" s="220"/>
    </row>
    <row r="71" spans="1:181">
      <c r="A71" s="17"/>
      <c r="B71" s="182" t="s">
        <v>384</v>
      </c>
      <c r="C71" s="202" t="s">
        <v>342</v>
      </c>
      <c r="D71" s="11" t="s">
        <v>215</v>
      </c>
      <c r="E71" s="10" t="str">
        <f>INDEX(施設情報!$D$1:$D$1000,MATCH(D71,施設情報!$C$1:$C$1000,0))</f>
        <v>1</v>
      </c>
      <c r="F71" s="11"/>
      <c r="G71" s="8" t="str">
        <f t="shared" si="29"/>
        <v>066-46391</v>
      </c>
      <c r="H71" s="10" t="str">
        <f t="shared" si="30"/>
        <v>066-46392</v>
      </c>
      <c r="I71" s="10" t="str">
        <f t="shared" si="31"/>
        <v>066-46393</v>
      </c>
      <c r="J71" s="10" t="str">
        <f t="shared" si="32"/>
        <v>066-46394</v>
      </c>
      <c r="K71" s="10" t="str">
        <f t="shared" si="33"/>
        <v>066-46395</v>
      </c>
      <c r="L71" s="10" t="str">
        <f t="shared" si="34"/>
        <v>066-46396</v>
      </c>
      <c r="M71" s="10" t="str">
        <f t="shared" si="35"/>
        <v>066-46397</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6" t="str">
        <f ca="1">IF(COUNTIF(空き状況確認テーブル!T77:V77,"×")&lt;&gt;0,"×",IF(COUNTIF(空き状況確認テーブル!T77:V77,"△")&lt;&gt;0,"△",IF(COUNTIF(空き状況確認テーブル!T77:V77,"△")&lt;&gt;0,"△","〇")))</f>
        <v>△</v>
      </c>
      <c r="U71" s="217"/>
      <c r="V71" s="218"/>
      <c r="W71" s="219" t="str">
        <f ca="1">IF(COUNTIF(空き状況確認テーブル!W77:Z77,"×")&lt;&gt;0,"×",IF(COUNTIF(空き状況確認テーブル!W77:Z77,"△")&lt;&gt;0,"△",IF(COUNTIF(空き状況確認テーブル!W77:Z77,"△")&lt;&gt;0,"△","〇")))</f>
        <v>〇</v>
      </c>
      <c r="X71" s="219"/>
      <c r="Y71" s="219"/>
      <c r="Z71" s="219"/>
      <c r="AA71" s="219" t="str">
        <f ca="1">IF(COUNTIF(空き状況確認テーブル!AA77:AD77,"×")&lt;&gt;0,"×",IF(COUNTIF(空き状況確認テーブル!AA77:AD77,"△")&lt;&gt;0,"△",IF(COUNTIF(空き状況確認テーブル!AA77:AD77,"△")&lt;&gt;0,"△","〇")))</f>
        <v>〇</v>
      </c>
      <c r="AB71" s="219"/>
      <c r="AC71" s="219"/>
      <c r="AD71" s="219"/>
      <c r="AE71" s="219" t="str">
        <f ca="1">IF(COUNTIF(空き状況確認テーブル!AE77:AH77,"×")&lt;&gt;0,"×",IF(COUNTIF(空き状況確認テーブル!AE77:AH77,"△")&lt;&gt;0,"△",IF(COUNTIF(空き状況確認テーブル!AE77:AH77,"△")&lt;&gt;0,"△","〇")))</f>
        <v>△</v>
      </c>
      <c r="AF71" s="219"/>
      <c r="AG71" s="219"/>
      <c r="AH71" s="219"/>
      <c r="AI71" s="216" t="str">
        <f ca="1">IF(COUNTIF(空き状況確認テーブル!AI77:AK77,"×")&lt;&gt;0,"×",IF(COUNTIF(空き状況確認テーブル!AI77:AK77,"△")&lt;&gt;0,"△",IF(COUNTIF(空き状況確認テーブル!AI77:AK77,"△")&lt;&gt;0,"△","〇")))</f>
        <v>△</v>
      </c>
      <c r="AJ71" s="217"/>
      <c r="AK71" s="220"/>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6" t="str">
        <f ca="1">IF(COUNTIF(空き状況確認テーブル!AR77:AT77,"×")&lt;&gt;0,"×",IF(COUNTIF(空き状況確認テーブル!AR77:AT77,"△")&lt;&gt;0,"△",IF(COUNTIF(空き状況確認テーブル!AR77:AT77,"△")&lt;&gt;0,"△","〇")))</f>
        <v>×</v>
      </c>
      <c r="AS71" s="217"/>
      <c r="AT71" s="218"/>
      <c r="AU71" s="219" t="str">
        <f ca="1">IF(COUNTIF(空き状況確認テーブル!AU77:AX77,"×")&lt;&gt;0,"×",IF(COUNTIF(空き状況確認テーブル!AU77:AX77,"△")&lt;&gt;0,"△",IF(COUNTIF(空き状況確認テーブル!AU77:AX77,"△")&lt;&gt;0,"△","〇")))</f>
        <v>×</v>
      </c>
      <c r="AV71" s="219"/>
      <c r="AW71" s="219"/>
      <c r="AX71" s="219"/>
      <c r="AY71" s="219" t="str">
        <f ca="1">IF(COUNTIF(空き状況確認テーブル!AY77:BB77,"×")&lt;&gt;0,"×",IF(COUNTIF(空き状況確認テーブル!AY77:BB77,"△")&lt;&gt;0,"△",IF(COUNTIF(空き状況確認テーブル!AY77:BB77,"△")&lt;&gt;0,"△","〇")))</f>
        <v>×</v>
      </c>
      <c r="AZ71" s="219"/>
      <c r="BA71" s="219"/>
      <c r="BB71" s="219"/>
      <c r="BC71" s="219" t="str">
        <f ca="1">IF(COUNTIF(空き状況確認テーブル!BC77:BF77,"×")&lt;&gt;0,"×",IF(COUNTIF(空き状況確認テーブル!BC77:BF77,"△")&lt;&gt;0,"△",IF(COUNTIF(空き状況確認テーブル!BC77:BF77,"△")&lt;&gt;0,"△","〇")))</f>
        <v>△</v>
      </c>
      <c r="BD71" s="219"/>
      <c r="BE71" s="219"/>
      <c r="BF71" s="219"/>
      <c r="BG71" s="216" t="str">
        <f ca="1">IF(COUNTIF(空き状況確認テーブル!BG77:BI77,"×")&lt;&gt;0,"×",IF(COUNTIF(空き状況確認テーブル!BG77:BI77,"△")&lt;&gt;0,"△",IF(COUNTIF(空き状況確認テーブル!BG77:BI77,"△")&lt;&gt;0,"△","〇")))</f>
        <v>△</v>
      </c>
      <c r="BH71" s="217"/>
      <c r="BI71" s="220"/>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6" t="str">
        <f ca="1">IF(COUNTIF(空き状況確認テーブル!BP77:BR77,"×")&lt;&gt;0,"×",IF(COUNTIF(空き状況確認テーブル!BP77:BR77,"△")&lt;&gt;0,"△",IF(COUNTIF(空き状況確認テーブル!BP77:BR77,"△")&lt;&gt;0,"△","〇")))</f>
        <v>△</v>
      </c>
      <c r="BQ71" s="217"/>
      <c r="BR71" s="218"/>
      <c r="BS71" s="219" t="str">
        <f ca="1">IF(COUNTIF(空き状況確認テーブル!BS77:BV77,"×")&lt;&gt;0,"×",IF(COUNTIF(空き状況確認テーブル!BS77:BV77,"△")&lt;&gt;0,"△",IF(COUNTIF(空き状況確認テーブル!BS77:BV77,"△")&lt;&gt;0,"△","〇")))</f>
        <v>〇</v>
      </c>
      <c r="BT71" s="219"/>
      <c r="BU71" s="219"/>
      <c r="BV71" s="219"/>
      <c r="BW71" s="219" t="str">
        <f ca="1">IF(COUNTIF(空き状況確認テーブル!BW77:BZ77,"×")&lt;&gt;0,"×",IF(COUNTIF(空き状況確認テーブル!BW77:BZ77,"△")&lt;&gt;0,"△",IF(COUNTIF(空き状況確認テーブル!BW77:BZ77,"△")&lt;&gt;0,"△","〇")))</f>
        <v>〇</v>
      </c>
      <c r="BX71" s="219"/>
      <c r="BY71" s="219"/>
      <c r="BZ71" s="219"/>
      <c r="CA71" s="219" t="str">
        <f ca="1">IF(COUNTIF(空き状況確認テーブル!CA77:CD77,"×")&lt;&gt;0,"×",IF(COUNTIF(空き状況確認テーブル!CA77:CD77,"△")&lt;&gt;0,"△",IF(COUNTIF(空き状況確認テーブル!CA77:CD77,"△")&lt;&gt;0,"△","〇")))</f>
        <v>△</v>
      </c>
      <c r="CB71" s="219"/>
      <c r="CC71" s="219"/>
      <c r="CD71" s="219"/>
      <c r="CE71" s="216" t="str">
        <f ca="1">IF(COUNTIF(空き状況確認テーブル!CE77:CG77,"×")&lt;&gt;0,"×",IF(COUNTIF(空き状況確認テーブル!CE77:CG77,"△")&lt;&gt;0,"△",IF(COUNTIF(空き状況確認テーブル!CE77:CG77,"△")&lt;&gt;0,"△","〇")))</f>
        <v>△</v>
      </c>
      <c r="CF71" s="217"/>
      <c r="CG71" s="220"/>
      <c r="CH71" s="187"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6" t="str">
        <f ca="1">IF(COUNTIF(空き状況確認テーブル!CN77:CP77,"×")&lt;&gt;0,"×",IF(COUNTIF(空き状況確認テーブル!CN77:CP77,"△")&lt;&gt;0,"△",IF(COUNTIF(空き状況確認テーブル!CN77:CP77,"△")&lt;&gt;0,"△","〇")))</f>
        <v>△</v>
      </c>
      <c r="CO71" s="217"/>
      <c r="CP71" s="218"/>
      <c r="CQ71" s="219" t="str">
        <f ca="1">IF(COUNTIF(空き状況確認テーブル!CQ77:CT77,"×")&lt;&gt;0,"×",IF(COUNTIF(空き状況確認テーブル!CQ77:CT77,"△")&lt;&gt;0,"△",IF(COUNTIF(空き状況確認テーブル!CQ77:CT77,"△")&lt;&gt;0,"△","〇")))</f>
        <v>〇</v>
      </c>
      <c r="CR71" s="219"/>
      <c r="CS71" s="219"/>
      <c r="CT71" s="219"/>
      <c r="CU71" s="219" t="str">
        <f ca="1">IF(COUNTIF(空き状況確認テーブル!CU77:CX77,"×")&lt;&gt;0,"×",IF(COUNTIF(空き状況確認テーブル!CU77:CX77,"△")&lt;&gt;0,"△",IF(COUNTIF(空き状況確認テーブル!CU77:CX77,"△")&lt;&gt;0,"△","〇")))</f>
        <v>〇</v>
      </c>
      <c r="CV71" s="219"/>
      <c r="CW71" s="219"/>
      <c r="CX71" s="219"/>
      <c r="CY71" s="219" t="str">
        <f ca="1">IF(COUNTIF(空き状況確認テーブル!CY77:DB77,"×")&lt;&gt;0,"×",IF(COUNTIF(空き状況確認テーブル!CY77:DB77,"△")&lt;&gt;0,"△",IF(COUNTIF(空き状況確認テーブル!CY77:DB77,"△")&lt;&gt;0,"△","〇")))</f>
        <v>△</v>
      </c>
      <c r="CZ71" s="219"/>
      <c r="DA71" s="219"/>
      <c r="DB71" s="219"/>
      <c r="DC71" s="216" t="str">
        <f ca="1">IF(COUNTIF(空き状況確認テーブル!DC77:DE77,"×")&lt;&gt;0,"×",IF(COUNTIF(空き状況確認テーブル!DC77:DE77,"△")&lt;&gt;0,"△",IF(COUNTIF(空き状況確認テーブル!DC77:DE77,"△")&lt;&gt;0,"△","〇")))</f>
        <v>△</v>
      </c>
      <c r="DD71" s="217"/>
      <c r="DE71" s="220"/>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6" t="str">
        <f ca="1">IF(COUNTIF(空き状況確認テーブル!DL77:DN77,"×")&lt;&gt;0,"×",IF(COUNTIF(空き状況確認テーブル!DL77:DN77,"△")&lt;&gt;0,"△",IF(COUNTIF(空き状況確認テーブル!DL77:DN77,"△")&lt;&gt;0,"△","〇")))</f>
        <v>△</v>
      </c>
      <c r="DM71" s="217"/>
      <c r="DN71" s="218"/>
      <c r="DO71" s="219" t="str">
        <f ca="1">IF(COUNTIF(空き状況確認テーブル!DO77:DR77,"×")&lt;&gt;0,"×",IF(COUNTIF(空き状況確認テーブル!DO77:DR77,"△")&lt;&gt;0,"△",IF(COUNTIF(空き状況確認テーブル!DO77:DR77,"△")&lt;&gt;0,"△","〇")))</f>
        <v>〇</v>
      </c>
      <c r="DP71" s="219"/>
      <c r="DQ71" s="219"/>
      <c r="DR71" s="219"/>
      <c r="DS71" s="219" t="str">
        <f ca="1">IF(COUNTIF(空き状況確認テーブル!DS77:DV77,"×")&lt;&gt;0,"×",IF(COUNTIF(空き状況確認テーブル!DS77:DV77,"△")&lt;&gt;0,"△",IF(COUNTIF(空き状況確認テーブル!DS77:DV77,"△")&lt;&gt;0,"△","〇")))</f>
        <v>〇</v>
      </c>
      <c r="DT71" s="219"/>
      <c r="DU71" s="219"/>
      <c r="DV71" s="219"/>
      <c r="DW71" s="219" t="str">
        <f ca="1">IF(COUNTIF(空き状況確認テーブル!DW77:DZ77,"×")&lt;&gt;0,"×",IF(COUNTIF(空き状況確認テーブル!DW77:DZ77,"△")&lt;&gt;0,"△",IF(COUNTIF(空き状況確認テーブル!DW77:DZ77,"△")&lt;&gt;0,"△","〇")))</f>
        <v>△</v>
      </c>
      <c r="DX71" s="219"/>
      <c r="DY71" s="219"/>
      <c r="DZ71" s="219"/>
      <c r="EA71" s="216" t="str">
        <f ca="1">IF(COUNTIF(空き状況確認テーブル!EA77:EC77,"×")&lt;&gt;0,"×",IF(COUNTIF(空き状況確認テーブル!EA77:EC77,"△")&lt;&gt;0,"△",IF(COUNTIF(空き状況確認テーブル!EA77:EC77,"△")&lt;&gt;0,"△","〇")))</f>
        <v>△</v>
      </c>
      <c r="EB71" s="217"/>
      <c r="EC71" s="220"/>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6" t="str">
        <f ca="1">IF(COUNTIF(空き状況確認テーブル!EJ77:EL77,"×")&lt;&gt;0,"×",IF(COUNTIF(空き状況確認テーブル!EJ77:EL77,"△")&lt;&gt;0,"△",IF(COUNTIF(空き状況確認テーブル!EJ77:EL77,"△")&lt;&gt;0,"△","〇")))</f>
        <v>×</v>
      </c>
      <c r="EK71" s="217"/>
      <c r="EL71" s="218"/>
      <c r="EM71" s="219" t="str">
        <f ca="1">IF(COUNTIF(空き状況確認テーブル!EM77:EP77,"×")&lt;&gt;0,"×",IF(COUNTIF(空き状況確認テーブル!EM77:EP77,"△")&lt;&gt;0,"△",IF(COUNTIF(空き状況確認テーブル!EM77:EP77,"△")&lt;&gt;0,"△","〇")))</f>
        <v>×</v>
      </c>
      <c r="EN71" s="219"/>
      <c r="EO71" s="219"/>
      <c r="EP71" s="219"/>
      <c r="EQ71" s="219" t="str">
        <f ca="1">IF(COUNTIF(空き状況確認テーブル!EQ77:ET77,"×")&lt;&gt;0,"×",IF(COUNTIF(空き状況確認テーブル!EQ77:ET77,"△")&lt;&gt;0,"△",IF(COUNTIF(空き状況確認テーブル!EQ77:ET77,"△")&lt;&gt;0,"△","〇")))</f>
        <v>×</v>
      </c>
      <c r="ER71" s="219"/>
      <c r="ES71" s="219"/>
      <c r="ET71" s="219"/>
      <c r="EU71" s="219" t="str">
        <f ca="1">IF(COUNTIF(空き状況確認テーブル!EU77:EX77,"×")&lt;&gt;0,"×",IF(COUNTIF(空き状況確認テーブル!EU77:EX77,"△")&lt;&gt;0,"△",IF(COUNTIF(空き状況確認テーブル!EU77:EX77,"△")&lt;&gt;0,"△","〇")))</f>
        <v>×</v>
      </c>
      <c r="EV71" s="219"/>
      <c r="EW71" s="219"/>
      <c r="EX71" s="219"/>
      <c r="EY71" s="216" t="str">
        <f ca="1">IF(COUNTIF(空き状況確認テーブル!EY77:FA77,"×")&lt;&gt;0,"×",IF(COUNTIF(空き状況確認テーブル!EY77:FA77,"△")&lt;&gt;0,"△",IF(COUNTIF(空き状況確認テーブル!EY77:FA77,"△")&lt;&gt;0,"△","〇")))</f>
        <v>×</v>
      </c>
      <c r="EZ71" s="217"/>
      <c r="FA71" s="220"/>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6" t="str">
        <f ca="1">IF(COUNTIF(空き状況確認テーブル!FH77:FJ77,"×")&lt;&gt;0,"×",IF(COUNTIF(空き状況確認テーブル!FH77:FJ77,"△")&lt;&gt;0,"△",IF(COUNTIF(空き状況確認テーブル!FH77:FJ77,"△")&lt;&gt;0,"△","〇")))</f>
        <v>×</v>
      </c>
      <c r="FI71" s="217"/>
      <c r="FJ71" s="218"/>
      <c r="FK71" s="219" t="str">
        <f ca="1">IF(COUNTIF(空き状況確認テーブル!FK77:FN77,"×")&lt;&gt;0,"×",IF(COUNTIF(空き状況確認テーブル!FK77:FN77,"△")&lt;&gt;0,"△",IF(COUNTIF(空き状況確認テーブル!FK77:FN77,"△")&lt;&gt;0,"△","〇")))</f>
        <v>×</v>
      </c>
      <c r="FL71" s="219"/>
      <c r="FM71" s="219"/>
      <c r="FN71" s="219"/>
      <c r="FO71" s="219" t="str">
        <f ca="1">IF(COUNTIF(空き状況確認テーブル!FO77:FR77,"×")&lt;&gt;0,"×",IF(COUNTIF(空き状況確認テーブル!FO77:FR77,"△")&lt;&gt;0,"△",IF(COUNTIF(空き状況確認テーブル!FO77:FR77,"△")&lt;&gt;0,"△","〇")))</f>
        <v>×</v>
      </c>
      <c r="FP71" s="219"/>
      <c r="FQ71" s="219"/>
      <c r="FR71" s="219"/>
      <c r="FS71" s="219" t="str">
        <f ca="1">IF(COUNTIF(空き状況確認テーブル!FS77:FV77,"×")&lt;&gt;0,"×",IF(COUNTIF(空き状況確認テーブル!FS77:FV77,"△")&lt;&gt;0,"△",IF(COUNTIF(空き状況確認テーブル!FS77:FV77,"△")&lt;&gt;0,"△","〇")))</f>
        <v>×</v>
      </c>
      <c r="FT71" s="219"/>
      <c r="FU71" s="219"/>
      <c r="FV71" s="219"/>
      <c r="FW71" s="216" t="str">
        <f ca="1">IF(COUNTIF(空き状況確認テーブル!FW77:FY77,"×")&lt;&gt;0,"×",IF(COUNTIF(空き状況確認テーブル!FW77:FY77,"△")&lt;&gt;0,"△",IF(COUNTIF(空き状況確認テーブル!FW77:FY77,"△")&lt;&gt;0,"△","〇")))</f>
        <v>×</v>
      </c>
      <c r="FX71" s="217"/>
      <c r="FY71" s="220"/>
    </row>
    <row r="72" spans="1:181">
      <c r="A72" s="17"/>
      <c r="B72" s="162" t="s">
        <v>361</v>
      </c>
      <c r="C72" s="202" t="s">
        <v>343</v>
      </c>
      <c r="D72" s="11" t="s">
        <v>216</v>
      </c>
      <c r="E72" s="10" t="str">
        <f>INDEX(施設情報!$D$1:$D$1000,MATCH(D72,施設情報!$C$1:$C$1000,0))</f>
        <v>1</v>
      </c>
      <c r="F72" s="11"/>
      <c r="G72" s="8" t="str">
        <f t="shared" si="29"/>
        <v>067-46391</v>
      </c>
      <c r="H72" s="10" t="str">
        <f t="shared" si="30"/>
        <v>067-46392</v>
      </c>
      <c r="I72" s="10" t="str">
        <f t="shared" si="31"/>
        <v>067-46393</v>
      </c>
      <c r="J72" s="10" t="str">
        <f t="shared" si="32"/>
        <v>067-46394</v>
      </c>
      <c r="K72" s="10" t="str">
        <f t="shared" si="33"/>
        <v>067-46395</v>
      </c>
      <c r="L72" s="10" t="str">
        <f t="shared" si="34"/>
        <v>067-46396</v>
      </c>
      <c r="M72" s="10" t="str">
        <f t="shared" si="35"/>
        <v>067-46397</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6" t="str">
        <f ca="1">IF(COUNTIF(空き状況確認テーブル!T78:V78,"×")&lt;&gt;0,"×",IF(COUNTIF(空き状況確認テーブル!T78:V78,"△")&lt;&gt;0,"△",IF(COUNTIF(空き状況確認テーブル!T78:V78,"△")&lt;&gt;0,"△","〇")))</f>
        <v>△</v>
      </c>
      <c r="U72" s="217"/>
      <c r="V72" s="218"/>
      <c r="W72" s="219" t="str">
        <f ca="1">IF(COUNTIF(空き状況確認テーブル!W78:Z78,"×")&lt;&gt;0,"×",IF(COUNTIF(空き状況確認テーブル!W78:Z78,"△")&lt;&gt;0,"△",IF(COUNTIF(空き状況確認テーブル!W78:Z78,"△")&lt;&gt;0,"△","〇")))</f>
        <v>〇</v>
      </c>
      <c r="X72" s="219"/>
      <c r="Y72" s="219"/>
      <c r="Z72" s="219"/>
      <c r="AA72" s="219" t="str">
        <f ca="1">IF(COUNTIF(空き状況確認テーブル!AA78:AD78,"×")&lt;&gt;0,"×",IF(COUNTIF(空き状況確認テーブル!AA78:AD78,"△")&lt;&gt;0,"△",IF(COUNTIF(空き状況確認テーブル!AA78:AD78,"△")&lt;&gt;0,"△","〇")))</f>
        <v>〇</v>
      </c>
      <c r="AB72" s="219"/>
      <c r="AC72" s="219"/>
      <c r="AD72" s="219"/>
      <c r="AE72" s="219" t="str">
        <f ca="1">IF(COUNTIF(空き状況確認テーブル!AE78:AH78,"×")&lt;&gt;0,"×",IF(COUNTIF(空き状況確認テーブル!AE78:AH78,"△")&lt;&gt;0,"△",IF(COUNTIF(空き状況確認テーブル!AE78:AH78,"△")&lt;&gt;0,"△","〇")))</f>
        <v>△</v>
      </c>
      <c r="AF72" s="219"/>
      <c r="AG72" s="219"/>
      <c r="AH72" s="219"/>
      <c r="AI72" s="216" t="str">
        <f ca="1">IF(COUNTIF(空き状況確認テーブル!AI78:AK78,"×")&lt;&gt;0,"×",IF(COUNTIF(空き状況確認テーブル!AI78:AK78,"△")&lt;&gt;0,"△",IF(COUNTIF(空き状況確認テーブル!AI78:AK78,"△")&lt;&gt;0,"△","〇")))</f>
        <v>△</v>
      </c>
      <c r="AJ72" s="217"/>
      <c r="AK72" s="220"/>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6" t="str">
        <f ca="1">IF(COUNTIF(空き状況確認テーブル!AR78:AT78,"×")&lt;&gt;0,"×",IF(COUNTIF(空き状況確認テーブル!AR78:AT78,"△")&lt;&gt;0,"△",IF(COUNTIF(空き状況確認テーブル!AR78:AT78,"△")&lt;&gt;0,"△","〇")))</f>
        <v>×</v>
      </c>
      <c r="AS72" s="217"/>
      <c r="AT72" s="218"/>
      <c r="AU72" s="219" t="str">
        <f ca="1">IF(COUNTIF(空き状況確認テーブル!AU78:AX78,"×")&lt;&gt;0,"×",IF(COUNTIF(空き状況確認テーブル!AU78:AX78,"△")&lt;&gt;0,"△",IF(COUNTIF(空き状況確認テーブル!AU78:AX78,"△")&lt;&gt;0,"△","〇")))</f>
        <v>×</v>
      </c>
      <c r="AV72" s="219"/>
      <c r="AW72" s="219"/>
      <c r="AX72" s="219"/>
      <c r="AY72" s="219" t="str">
        <f ca="1">IF(COUNTIF(空き状況確認テーブル!AY78:BB78,"×")&lt;&gt;0,"×",IF(COUNTIF(空き状況確認テーブル!AY78:BB78,"△")&lt;&gt;0,"△",IF(COUNTIF(空き状況確認テーブル!AY78:BB78,"△")&lt;&gt;0,"△","〇")))</f>
        <v>×</v>
      </c>
      <c r="AZ72" s="219"/>
      <c r="BA72" s="219"/>
      <c r="BB72" s="219"/>
      <c r="BC72" s="219" t="str">
        <f ca="1">IF(COUNTIF(空き状況確認テーブル!BC78:BF78,"×")&lt;&gt;0,"×",IF(COUNTIF(空き状況確認テーブル!BC78:BF78,"△")&lt;&gt;0,"△",IF(COUNTIF(空き状況確認テーブル!BC78:BF78,"△")&lt;&gt;0,"△","〇")))</f>
        <v>△</v>
      </c>
      <c r="BD72" s="219"/>
      <c r="BE72" s="219"/>
      <c r="BF72" s="219"/>
      <c r="BG72" s="216" t="str">
        <f ca="1">IF(COUNTIF(空き状況確認テーブル!BG78:BI78,"×")&lt;&gt;0,"×",IF(COUNTIF(空き状況確認テーブル!BG78:BI78,"△")&lt;&gt;0,"△",IF(COUNTIF(空き状況確認テーブル!BG78:BI78,"△")&lt;&gt;0,"△","〇")))</f>
        <v>△</v>
      </c>
      <c r="BH72" s="217"/>
      <c r="BI72" s="220"/>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6" t="str">
        <f ca="1">IF(COUNTIF(空き状況確認テーブル!BP78:BR78,"×")&lt;&gt;0,"×",IF(COUNTIF(空き状況確認テーブル!BP78:BR78,"△")&lt;&gt;0,"△",IF(COUNTIF(空き状況確認テーブル!BP78:BR78,"△")&lt;&gt;0,"△","〇")))</f>
        <v>△</v>
      </c>
      <c r="BQ72" s="217"/>
      <c r="BR72" s="218"/>
      <c r="BS72" s="219" t="str">
        <f ca="1">IF(COUNTIF(空き状況確認テーブル!BS78:BV78,"×")&lt;&gt;0,"×",IF(COUNTIF(空き状況確認テーブル!BS78:BV78,"△")&lt;&gt;0,"△",IF(COUNTIF(空き状況確認テーブル!BS78:BV78,"△")&lt;&gt;0,"△","〇")))</f>
        <v>〇</v>
      </c>
      <c r="BT72" s="219"/>
      <c r="BU72" s="219"/>
      <c r="BV72" s="219"/>
      <c r="BW72" s="219" t="str">
        <f ca="1">IF(COUNTIF(空き状況確認テーブル!BW78:BZ78,"×")&lt;&gt;0,"×",IF(COUNTIF(空き状況確認テーブル!BW78:BZ78,"△")&lt;&gt;0,"△",IF(COUNTIF(空き状況確認テーブル!BW78:BZ78,"△")&lt;&gt;0,"△","〇")))</f>
        <v>〇</v>
      </c>
      <c r="BX72" s="219"/>
      <c r="BY72" s="219"/>
      <c r="BZ72" s="219"/>
      <c r="CA72" s="219" t="str">
        <f ca="1">IF(COUNTIF(空き状況確認テーブル!CA78:CD78,"×")&lt;&gt;0,"×",IF(COUNTIF(空き状況確認テーブル!CA78:CD78,"△")&lt;&gt;0,"△",IF(COUNTIF(空き状況確認テーブル!CA78:CD78,"△")&lt;&gt;0,"△","〇")))</f>
        <v>△</v>
      </c>
      <c r="CB72" s="219"/>
      <c r="CC72" s="219"/>
      <c r="CD72" s="219"/>
      <c r="CE72" s="216" t="str">
        <f ca="1">IF(COUNTIF(空き状況確認テーブル!CE78:CG78,"×")&lt;&gt;0,"×",IF(COUNTIF(空き状況確認テーブル!CE78:CG78,"△")&lt;&gt;0,"△",IF(COUNTIF(空き状況確認テーブル!CE78:CG78,"△")&lt;&gt;0,"△","〇")))</f>
        <v>△</v>
      </c>
      <c r="CF72" s="217"/>
      <c r="CG72" s="220"/>
      <c r="CH72" s="187"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6" t="str">
        <f ca="1">IF(COUNTIF(空き状況確認テーブル!CN78:CP78,"×")&lt;&gt;0,"×",IF(COUNTIF(空き状況確認テーブル!CN78:CP78,"△")&lt;&gt;0,"△",IF(COUNTIF(空き状況確認テーブル!CN78:CP78,"△")&lt;&gt;0,"△","〇")))</f>
        <v>△</v>
      </c>
      <c r="CO72" s="217"/>
      <c r="CP72" s="218"/>
      <c r="CQ72" s="219" t="str">
        <f ca="1">IF(COUNTIF(空き状況確認テーブル!CQ78:CT78,"×")&lt;&gt;0,"×",IF(COUNTIF(空き状況確認テーブル!CQ78:CT78,"△")&lt;&gt;0,"△",IF(COUNTIF(空き状況確認テーブル!CQ78:CT78,"△")&lt;&gt;0,"△","〇")))</f>
        <v>〇</v>
      </c>
      <c r="CR72" s="219"/>
      <c r="CS72" s="219"/>
      <c r="CT72" s="219"/>
      <c r="CU72" s="219" t="str">
        <f ca="1">IF(COUNTIF(空き状況確認テーブル!CU78:CX78,"×")&lt;&gt;0,"×",IF(COUNTIF(空き状況確認テーブル!CU78:CX78,"△")&lt;&gt;0,"△",IF(COUNTIF(空き状況確認テーブル!CU78:CX78,"△")&lt;&gt;0,"△","〇")))</f>
        <v>〇</v>
      </c>
      <c r="CV72" s="219"/>
      <c r="CW72" s="219"/>
      <c r="CX72" s="219"/>
      <c r="CY72" s="219" t="str">
        <f ca="1">IF(COUNTIF(空き状況確認テーブル!CY78:DB78,"×")&lt;&gt;0,"×",IF(COUNTIF(空き状況確認テーブル!CY78:DB78,"△")&lt;&gt;0,"△",IF(COUNTIF(空き状況確認テーブル!CY78:DB78,"△")&lt;&gt;0,"△","〇")))</f>
        <v>△</v>
      </c>
      <c r="CZ72" s="219"/>
      <c r="DA72" s="219"/>
      <c r="DB72" s="219"/>
      <c r="DC72" s="216" t="str">
        <f ca="1">IF(COUNTIF(空き状況確認テーブル!DC78:DE78,"×")&lt;&gt;0,"×",IF(COUNTIF(空き状況確認テーブル!DC78:DE78,"△")&lt;&gt;0,"△",IF(COUNTIF(空き状況確認テーブル!DC78:DE78,"△")&lt;&gt;0,"△","〇")))</f>
        <v>△</v>
      </c>
      <c r="DD72" s="217"/>
      <c r="DE72" s="220"/>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6" t="str">
        <f ca="1">IF(COUNTIF(空き状況確認テーブル!DL78:DN78,"×")&lt;&gt;0,"×",IF(COUNTIF(空き状況確認テーブル!DL78:DN78,"△")&lt;&gt;0,"△",IF(COUNTIF(空き状況確認テーブル!DL78:DN78,"△")&lt;&gt;0,"△","〇")))</f>
        <v>△</v>
      </c>
      <c r="DM72" s="217"/>
      <c r="DN72" s="218"/>
      <c r="DO72" s="219" t="str">
        <f ca="1">IF(COUNTIF(空き状況確認テーブル!DO78:DR78,"×")&lt;&gt;0,"×",IF(COUNTIF(空き状況確認テーブル!DO78:DR78,"△")&lt;&gt;0,"△",IF(COUNTIF(空き状況確認テーブル!DO78:DR78,"△")&lt;&gt;0,"△","〇")))</f>
        <v>〇</v>
      </c>
      <c r="DP72" s="219"/>
      <c r="DQ72" s="219"/>
      <c r="DR72" s="219"/>
      <c r="DS72" s="219" t="str">
        <f ca="1">IF(COUNTIF(空き状況確認テーブル!DS78:DV78,"×")&lt;&gt;0,"×",IF(COUNTIF(空き状況確認テーブル!DS78:DV78,"△")&lt;&gt;0,"△",IF(COUNTIF(空き状況確認テーブル!DS78:DV78,"△")&lt;&gt;0,"△","〇")))</f>
        <v>〇</v>
      </c>
      <c r="DT72" s="219"/>
      <c r="DU72" s="219"/>
      <c r="DV72" s="219"/>
      <c r="DW72" s="219" t="str">
        <f ca="1">IF(COUNTIF(空き状況確認テーブル!DW78:DZ78,"×")&lt;&gt;0,"×",IF(COUNTIF(空き状況確認テーブル!DW78:DZ78,"△")&lt;&gt;0,"△",IF(COUNTIF(空き状況確認テーブル!DW78:DZ78,"△")&lt;&gt;0,"△","〇")))</f>
        <v>△</v>
      </c>
      <c r="DX72" s="219"/>
      <c r="DY72" s="219"/>
      <c r="DZ72" s="219"/>
      <c r="EA72" s="216" t="str">
        <f ca="1">IF(COUNTIF(空き状況確認テーブル!EA78:EC78,"×")&lt;&gt;0,"×",IF(COUNTIF(空き状況確認テーブル!EA78:EC78,"△")&lt;&gt;0,"△",IF(COUNTIF(空き状況確認テーブル!EA78:EC78,"△")&lt;&gt;0,"△","〇")))</f>
        <v>△</v>
      </c>
      <c r="EB72" s="217"/>
      <c r="EC72" s="220"/>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6" t="str">
        <f ca="1">IF(COUNTIF(空き状況確認テーブル!EJ78:EL78,"×")&lt;&gt;0,"×",IF(COUNTIF(空き状況確認テーブル!EJ78:EL78,"△")&lt;&gt;0,"△",IF(COUNTIF(空き状況確認テーブル!EJ78:EL78,"△")&lt;&gt;0,"△","〇")))</f>
        <v>×</v>
      </c>
      <c r="EK72" s="217"/>
      <c r="EL72" s="218"/>
      <c r="EM72" s="219" t="str">
        <f ca="1">IF(COUNTIF(空き状況確認テーブル!EM78:EP78,"×")&lt;&gt;0,"×",IF(COUNTIF(空き状況確認テーブル!EM78:EP78,"△")&lt;&gt;0,"△",IF(COUNTIF(空き状況確認テーブル!EM78:EP78,"△")&lt;&gt;0,"△","〇")))</f>
        <v>×</v>
      </c>
      <c r="EN72" s="219"/>
      <c r="EO72" s="219"/>
      <c r="EP72" s="219"/>
      <c r="EQ72" s="219" t="str">
        <f ca="1">IF(COUNTIF(空き状況確認テーブル!EQ78:ET78,"×")&lt;&gt;0,"×",IF(COUNTIF(空き状況確認テーブル!EQ78:ET78,"△")&lt;&gt;0,"△",IF(COUNTIF(空き状況確認テーブル!EQ78:ET78,"△")&lt;&gt;0,"△","〇")))</f>
        <v>×</v>
      </c>
      <c r="ER72" s="219"/>
      <c r="ES72" s="219"/>
      <c r="ET72" s="219"/>
      <c r="EU72" s="219" t="str">
        <f ca="1">IF(COUNTIF(空き状況確認テーブル!EU78:EX78,"×")&lt;&gt;0,"×",IF(COUNTIF(空き状況確認テーブル!EU78:EX78,"△")&lt;&gt;0,"△",IF(COUNTIF(空き状況確認テーブル!EU78:EX78,"△")&lt;&gt;0,"△","〇")))</f>
        <v>×</v>
      </c>
      <c r="EV72" s="219"/>
      <c r="EW72" s="219"/>
      <c r="EX72" s="219"/>
      <c r="EY72" s="216" t="str">
        <f ca="1">IF(COUNTIF(空き状況確認テーブル!EY78:FA78,"×")&lt;&gt;0,"×",IF(COUNTIF(空き状況確認テーブル!EY78:FA78,"△")&lt;&gt;0,"△",IF(COUNTIF(空き状況確認テーブル!EY78:FA78,"△")&lt;&gt;0,"△","〇")))</f>
        <v>×</v>
      </c>
      <c r="EZ72" s="217"/>
      <c r="FA72" s="220"/>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6" t="str">
        <f ca="1">IF(COUNTIF(空き状況確認テーブル!FH78:FJ78,"×")&lt;&gt;0,"×",IF(COUNTIF(空き状況確認テーブル!FH78:FJ78,"△")&lt;&gt;0,"△",IF(COUNTIF(空き状況確認テーブル!FH78:FJ78,"△")&lt;&gt;0,"△","〇")))</f>
        <v>×</v>
      </c>
      <c r="FI72" s="217"/>
      <c r="FJ72" s="218"/>
      <c r="FK72" s="219" t="str">
        <f ca="1">IF(COUNTIF(空き状況確認テーブル!FK78:FN78,"×")&lt;&gt;0,"×",IF(COUNTIF(空き状況確認テーブル!FK78:FN78,"△")&lt;&gt;0,"△",IF(COUNTIF(空き状況確認テーブル!FK78:FN78,"△")&lt;&gt;0,"△","〇")))</f>
        <v>×</v>
      </c>
      <c r="FL72" s="219"/>
      <c r="FM72" s="219"/>
      <c r="FN72" s="219"/>
      <c r="FO72" s="219" t="str">
        <f ca="1">IF(COUNTIF(空き状況確認テーブル!FO78:FR78,"×")&lt;&gt;0,"×",IF(COUNTIF(空き状況確認テーブル!FO78:FR78,"△")&lt;&gt;0,"△",IF(COUNTIF(空き状況確認テーブル!FO78:FR78,"△")&lt;&gt;0,"△","〇")))</f>
        <v>×</v>
      </c>
      <c r="FP72" s="219"/>
      <c r="FQ72" s="219"/>
      <c r="FR72" s="219"/>
      <c r="FS72" s="219" t="str">
        <f ca="1">IF(COUNTIF(空き状況確認テーブル!FS78:FV78,"×")&lt;&gt;0,"×",IF(COUNTIF(空き状況確認テーブル!FS78:FV78,"△")&lt;&gt;0,"△",IF(COUNTIF(空き状況確認テーブル!FS78:FV78,"△")&lt;&gt;0,"△","〇")))</f>
        <v>×</v>
      </c>
      <c r="FT72" s="219"/>
      <c r="FU72" s="219"/>
      <c r="FV72" s="219"/>
      <c r="FW72" s="216" t="str">
        <f ca="1">IF(COUNTIF(空き状況確認テーブル!FW78:FY78,"×")&lt;&gt;0,"×",IF(COUNTIF(空き状況確認テーブル!FW78:FY78,"△")&lt;&gt;0,"△",IF(COUNTIF(空き状況確認テーブル!FW78:FY78,"△")&lt;&gt;0,"△","〇")))</f>
        <v>×</v>
      </c>
      <c r="FX72" s="217"/>
      <c r="FY72" s="220"/>
    </row>
    <row r="73" spans="1:181">
      <c r="A73" s="17"/>
      <c r="B73" s="163" t="s">
        <v>362</v>
      </c>
      <c r="C73" s="202" t="s">
        <v>344</v>
      </c>
      <c r="D73" s="11" t="s">
        <v>217</v>
      </c>
      <c r="E73" s="10" t="str">
        <f>INDEX(施設情報!$D$1:$D$1000,MATCH(D73,施設情報!$C$1:$C$1000,0))</f>
        <v>1</v>
      </c>
      <c r="F73" s="11"/>
      <c r="G73" s="8" t="str">
        <f>$D73&amp;"-"&amp;$N$5</f>
        <v>068-46391</v>
      </c>
      <c r="H73" s="10" t="str">
        <f t="shared" si="30"/>
        <v>068-46392</v>
      </c>
      <c r="I73" s="10" t="str">
        <f t="shared" si="31"/>
        <v>068-46393</v>
      </c>
      <c r="J73" s="10" t="str">
        <f t="shared" si="32"/>
        <v>068-46394</v>
      </c>
      <c r="K73" s="10" t="str">
        <f t="shared" si="33"/>
        <v>068-46395</v>
      </c>
      <c r="L73" s="10" t="str">
        <f t="shared" si="34"/>
        <v>068-46396</v>
      </c>
      <c r="M73" s="10" t="str">
        <f t="shared" si="35"/>
        <v>068-46397</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6" t="str">
        <f ca="1">IF(COUNTIF(空き状況確認テーブル!T79:V79,"×")&lt;&gt;0,"×",IF(COUNTIF(空き状況確認テーブル!T79:V79,"△")&lt;&gt;0,"△",IF(COUNTIF(空き状況確認テーブル!T79:V79,"△")&lt;&gt;0,"△","〇")))</f>
        <v>△</v>
      </c>
      <c r="U73" s="217"/>
      <c r="V73" s="218"/>
      <c r="W73" s="219" t="str">
        <f ca="1">IF(COUNTIF(空き状況確認テーブル!W79:Z79,"×")&lt;&gt;0,"×",IF(COUNTIF(空き状況確認テーブル!W79:Z79,"△")&lt;&gt;0,"△",IF(COUNTIF(空き状況確認テーブル!W79:Z79,"△")&lt;&gt;0,"△","〇")))</f>
        <v>〇</v>
      </c>
      <c r="X73" s="219"/>
      <c r="Y73" s="219"/>
      <c r="Z73" s="219"/>
      <c r="AA73" s="219" t="str">
        <f ca="1">IF(COUNTIF(空き状況確認テーブル!AA79:AD79,"×")&lt;&gt;0,"×",IF(COUNTIF(空き状況確認テーブル!AA79:AD79,"△")&lt;&gt;0,"△",IF(COUNTIF(空き状況確認テーブル!AA79:AD79,"△")&lt;&gt;0,"△","〇")))</f>
        <v>〇</v>
      </c>
      <c r="AB73" s="219"/>
      <c r="AC73" s="219"/>
      <c r="AD73" s="219"/>
      <c r="AE73" s="219" t="str">
        <f ca="1">IF(COUNTIF(空き状況確認テーブル!AE79:AH79,"×")&lt;&gt;0,"×",IF(COUNTIF(空き状況確認テーブル!AE79:AH79,"△")&lt;&gt;0,"△",IF(COUNTIF(空き状況確認テーブル!AE79:AH79,"△")&lt;&gt;0,"△","〇")))</f>
        <v>△</v>
      </c>
      <c r="AF73" s="219"/>
      <c r="AG73" s="219"/>
      <c r="AH73" s="219"/>
      <c r="AI73" s="216" t="str">
        <f ca="1">IF(COUNTIF(空き状況確認テーブル!AI79:AK79,"×")&lt;&gt;0,"×",IF(COUNTIF(空き状況確認テーブル!AI79:AK79,"△")&lt;&gt;0,"△",IF(COUNTIF(空き状況確認テーブル!AI79:AK79,"△")&lt;&gt;0,"△","〇")))</f>
        <v>△</v>
      </c>
      <c r="AJ73" s="217"/>
      <c r="AK73" s="220"/>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6" t="str">
        <f ca="1">IF(COUNTIF(空き状況確認テーブル!AR79:AT79,"×")&lt;&gt;0,"×",IF(COUNTIF(空き状況確認テーブル!AR79:AT79,"△")&lt;&gt;0,"△",IF(COUNTIF(空き状況確認テーブル!AR79:AT79,"△")&lt;&gt;0,"△","〇")))</f>
        <v>×</v>
      </c>
      <c r="AS73" s="217"/>
      <c r="AT73" s="218"/>
      <c r="AU73" s="219" t="str">
        <f ca="1">IF(COUNTIF(空き状況確認テーブル!AU79:AX79,"×")&lt;&gt;0,"×",IF(COUNTIF(空き状況確認テーブル!AU79:AX79,"△")&lt;&gt;0,"△",IF(COUNTIF(空き状況確認テーブル!AU79:AX79,"△")&lt;&gt;0,"△","〇")))</f>
        <v>×</v>
      </c>
      <c r="AV73" s="219"/>
      <c r="AW73" s="219"/>
      <c r="AX73" s="219"/>
      <c r="AY73" s="219" t="str">
        <f ca="1">IF(COUNTIF(空き状況確認テーブル!AY79:BB79,"×")&lt;&gt;0,"×",IF(COUNTIF(空き状況確認テーブル!AY79:BB79,"△")&lt;&gt;0,"△",IF(COUNTIF(空き状況確認テーブル!AY79:BB79,"△")&lt;&gt;0,"△","〇")))</f>
        <v>×</v>
      </c>
      <c r="AZ73" s="219"/>
      <c r="BA73" s="219"/>
      <c r="BB73" s="219"/>
      <c r="BC73" s="219" t="str">
        <f ca="1">IF(COUNTIF(空き状況確認テーブル!BC79:BF79,"×")&lt;&gt;0,"×",IF(COUNTIF(空き状況確認テーブル!BC79:BF79,"△")&lt;&gt;0,"△",IF(COUNTIF(空き状況確認テーブル!BC79:BF79,"△")&lt;&gt;0,"△","〇")))</f>
        <v>△</v>
      </c>
      <c r="BD73" s="219"/>
      <c r="BE73" s="219"/>
      <c r="BF73" s="219"/>
      <c r="BG73" s="216" t="str">
        <f ca="1">IF(COUNTIF(空き状況確認テーブル!BG79:BI79,"×")&lt;&gt;0,"×",IF(COUNTIF(空き状況確認テーブル!BG79:BI79,"△")&lt;&gt;0,"△",IF(COUNTIF(空き状況確認テーブル!BG79:BI79,"△")&lt;&gt;0,"△","〇")))</f>
        <v>△</v>
      </c>
      <c r="BH73" s="217"/>
      <c r="BI73" s="220"/>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6" t="str">
        <f ca="1">IF(COUNTIF(空き状況確認テーブル!BP79:BR79,"×")&lt;&gt;0,"×",IF(COUNTIF(空き状況確認テーブル!BP79:BR79,"△")&lt;&gt;0,"△",IF(COUNTIF(空き状況確認テーブル!BP79:BR79,"△")&lt;&gt;0,"△","〇")))</f>
        <v>△</v>
      </c>
      <c r="BQ73" s="217"/>
      <c r="BR73" s="218"/>
      <c r="BS73" s="219" t="str">
        <f ca="1">IF(COUNTIF(空き状況確認テーブル!BS79:BV79,"×")&lt;&gt;0,"×",IF(COUNTIF(空き状況確認テーブル!BS79:BV79,"△")&lt;&gt;0,"△",IF(COUNTIF(空き状況確認テーブル!BS79:BV79,"△")&lt;&gt;0,"△","〇")))</f>
        <v>〇</v>
      </c>
      <c r="BT73" s="219"/>
      <c r="BU73" s="219"/>
      <c r="BV73" s="219"/>
      <c r="BW73" s="219" t="str">
        <f ca="1">IF(COUNTIF(空き状況確認テーブル!BW79:BZ79,"×")&lt;&gt;0,"×",IF(COUNTIF(空き状況確認テーブル!BW79:BZ79,"△")&lt;&gt;0,"△",IF(COUNTIF(空き状況確認テーブル!BW79:BZ79,"△")&lt;&gt;0,"△","〇")))</f>
        <v>〇</v>
      </c>
      <c r="BX73" s="219"/>
      <c r="BY73" s="219"/>
      <c r="BZ73" s="219"/>
      <c r="CA73" s="219" t="str">
        <f ca="1">IF(COUNTIF(空き状況確認テーブル!CA79:CD79,"×")&lt;&gt;0,"×",IF(COUNTIF(空き状況確認テーブル!CA79:CD79,"△")&lt;&gt;0,"△",IF(COUNTIF(空き状況確認テーブル!CA79:CD79,"△")&lt;&gt;0,"△","〇")))</f>
        <v>△</v>
      </c>
      <c r="CB73" s="219"/>
      <c r="CC73" s="219"/>
      <c r="CD73" s="219"/>
      <c r="CE73" s="216" t="str">
        <f ca="1">IF(COUNTIF(空き状況確認テーブル!CE79:CG79,"×")&lt;&gt;0,"×",IF(COUNTIF(空き状況確認テーブル!CE79:CG79,"△")&lt;&gt;0,"△",IF(COUNTIF(空き状況確認テーブル!CE79:CG79,"△")&lt;&gt;0,"△","〇")))</f>
        <v>△</v>
      </c>
      <c r="CF73" s="217"/>
      <c r="CG73" s="220"/>
      <c r="CH73" s="187"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6" t="str">
        <f ca="1">IF(COUNTIF(空き状況確認テーブル!CN79:CP79,"×")&lt;&gt;0,"×",IF(COUNTIF(空き状況確認テーブル!CN79:CP79,"△")&lt;&gt;0,"△",IF(COUNTIF(空き状況確認テーブル!CN79:CP79,"△")&lt;&gt;0,"△","〇")))</f>
        <v>△</v>
      </c>
      <c r="CO73" s="217"/>
      <c r="CP73" s="218"/>
      <c r="CQ73" s="219" t="str">
        <f ca="1">IF(COUNTIF(空き状況確認テーブル!CQ79:CT79,"×")&lt;&gt;0,"×",IF(COUNTIF(空き状況確認テーブル!CQ79:CT79,"△")&lt;&gt;0,"△",IF(COUNTIF(空き状況確認テーブル!CQ79:CT79,"△")&lt;&gt;0,"△","〇")))</f>
        <v>〇</v>
      </c>
      <c r="CR73" s="219"/>
      <c r="CS73" s="219"/>
      <c r="CT73" s="219"/>
      <c r="CU73" s="219" t="str">
        <f ca="1">IF(COUNTIF(空き状況確認テーブル!CU79:CX79,"×")&lt;&gt;0,"×",IF(COUNTIF(空き状況確認テーブル!CU79:CX79,"△")&lt;&gt;0,"△",IF(COUNTIF(空き状況確認テーブル!CU79:CX79,"△")&lt;&gt;0,"△","〇")))</f>
        <v>〇</v>
      </c>
      <c r="CV73" s="219"/>
      <c r="CW73" s="219"/>
      <c r="CX73" s="219"/>
      <c r="CY73" s="219" t="str">
        <f ca="1">IF(COUNTIF(空き状況確認テーブル!CY79:DB79,"×")&lt;&gt;0,"×",IF(COUNTIF(空き状況確認テーブル!CY79:DB79,"△")&lt;&gt;0,"△",IF(COUNTIF(空き状況確認テーブル!CY79:DB79,"△")&lt;&gt;0,"△","〇")))</f>
        <v>△</v>
      </c>
      <c r="CZ73" s="219"/>
      <c r="DA73" s="219"/>
      <c r="DB73" s="219"/>
      <c r="DC73" s="216" t="str">
        <f ca="1">IF(COUNTIF(空き状況確認テーブル!DC79:DE79,"×")&lt;&gt;0,"×",IF(COUNTIF(空き状況確認テーブル!DC79:DE79,"△")&lt;&gt;0,"△",IF(COUNTIF(空き状況確認テーブル!DC79:DE79,"△")&lt;&gt;0,"△","〇")))</f>
        <v>△</v>
      </c>
      <c r="DD73" s="217"/>
      <c r="DE73" s="220"/>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6" t="str">
        <f ca="1">IF(COUNTIF(空き状況確認テーブル!DL79:DN79,"×")&lt;&gt;0,"×",IF(COUNTIF(空き状況確認テーブル!DL79:DN79,"△")&lt;&gt;0,"△",IF(COUNTIF(空き状況確認テーブル!DL79:DN79,"△")&lt;&gt;0,"△","〇")))</f>
        <v>△</v>
      </c>
      <c r="DM73" s="217"/>
      <c r="DN73" s="218"/>
      <c r="DO73" s="219" t="str">
        <f ca="1">IF(COUNTIF(空き状況確認テーブル!DO79:DR79,"×")&lt;&gt;0,"×",IF(COUNTIF(空き状況確認テーブル!DO79:DR79,"△")&lt;&gt;0,"△",IF(COUNTIF(空き状況確認テーブル!DO79:DR79,"△")&lt;&gt;0,"△","〇")))</f>
        <v>〇</v>
      </c>
      <c r="DP73" s="219"/>
      <c r="DQ73" s="219"/>
      <c r="DR73" s="219"/>
      <c r="DS73" s="219" t="str">
        <f ca="1">IF(COUNTIF(空き状況確認テーブル!DS79:DV79,"×")&lt;&gt;0,"×",IF(COUNTIF(空き状況確認テーブル!DS79:DV79,"△")&lt;&gt;0,"△",IF(COUNTIF(空き状況確認テーブル!DS79:DV79,"△")&lt;&gt;0,"△","〇")))</f>
        <v>〇</v>
      </c>
      <c r="DT73" s="219"/>
      <c r="DU73" s="219"/>
      <c r="DV73" s="219"/>
      <c r="DW73" s="219" t="str">
        <f ca="1">IF(COUNTIF(空き状況確認テーブル!DW79:DZ79,"×")&lt;&gt;0,"×",IF(COUNTIF(空き状況確認テーブル!DW79:DZ79,"△")&lt;&gt;0,"△",IF(COUNTIF(空き状況確認テーブル!DW79:DZ79,"△")&lt;&gt;0,"△","〇")))</f>
        <v>△</v>
      </c>
      <c r="DX73" s="219"/>
      <c r="DY73" s="219"/>
      <c r="DZ73" s="219"/>
      <c r="EA73" s="216" t="str">
        <f ca="1">IF(COUNTIF(空き状況確認テーブル!EA79:EC79,"×")&lt;&gt;0,"×",IF(COUNTIF(空き状況確認テーブル!EA79:EC79,"△")&lt;&gt;0,"△",IF(COUNTIF(空き状況確認テーブル!EA79:EC79,"△")&lt;&gt;0,"△","〇")))</f>
        <v>△</v>
      </c>
      <c r="EB73" s="217"/>
      <c r="EC73" s="220"/>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6" t="str">
        <f ca="1">IF(COUNTIF(空き状況確認テーブル!EJ79:EL79,"×")&lt;&gt;0,"×",IF(COUNTIF(空き状況確認テーブル!EJ79:EL79,"△")&lt;&gt;0,"△",IF(COUNTIF(空き状況確認テーブル!EJ79:EL79,"△")&lt;&gt;0,"△","〇")))</f>
        <v>×</v>
      </c>
      <c r="EK73" s="217"/>
      <c r="EL73" s="218"/>
      <c r="EM73" s="219" t="str">
        <f ca="1">IF(COUNTIF(空き状況確認テーブル!EM79:EP79,"×")&lt;&gt;0,"×",IF(COUNTIF(空き状況確認テーブル!EM79:EP79,"△")&lt;&gt;0,"△",IF(COUNTIF(空き状況確認テーブル!EM79:EP79,"△")&lt;&gt;0,"△","〇")))</f>
        <v>×</v>
      </c>
      <c r="EN73" s="219"/>
      <c r="EO73" s="219"/>
      <c r="EP73" s="219"/>
      <c r="EQ73" s="219" t="str">
        <f ca="1">IF(COUNTIF(空き状況確認テーブル!EQ79:ET79,"×")&lt;&gt;0,"×",IF(COUNTIF(空き状況確認テーブル!EQ79:ET79,"△")&lt;&gt;0,"△",IF(COUNTIF(空き状況確認テーブル!EQ79:ET79,"△")&lt;&gt;0,"△","〇")))</f>
        <v>×</v>
      </c>
      <c r="ER73" s="219"/>
      <c r="ES73" s="219"/>
      <c r="ET73" s="219"/>
      <c r="EU73" s="219" t="str">
        <f ca="1">IF(COUNTIF(空き状況確認テーブル!EU79:EX79,"×")&lt;&gt;0,"×",IF(COUNTIF(空き状況確認テーブル!EU79:EX79,"△")&lt;&gt;0,"△",IF(COUNTIF(空き状況確認テーブル!EU79:EX79,"△")&lt;&gt;0,"△","〇")))</f>
        <v>×</v>
      </c>
      <c r="EV73" s="219"/>
      <c r="EW73" s="219"/>
      <c r="EX73" s="219"/>
      <c r="EY73" s="216" t="str">
        <f ca="1">IF(COUNTIF(空き状況確認テーブル!EY79:FA79,"×")&lt;&gt;0,"×",IF(COUNTIF(空き状況確認テーブル!EY79:FA79,"△")&lt;&gt;0,"△",IF(COUNTIF(空き状況確認テーブル!EY79:FA79,"△")&lt;&gt;0,"△","〇")))</f>
        <v>×</v>
      </c>
      <c r="EZ73" s="217"/>
      <c r="FA73" s="220"/>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6" t="str">
        <f ca="1">IF(COUNTIF(空き状況確認テーブル!FH79:FJ79,"×")&lt;&gt;0,"×",IF(COUNTIF(空き状況確認テーブル!FH79:FJ79,"△")&lt;&gt;0,"△",IF(COUNTIF(空き状況確認テーブル!FH79:FJ79,"△")&lt;&gt;0,"△","〇")))</f>
        <v>×</v>
      </c>
      <c r="FI73" s="217"/>
      <c r="FJ73" s="218"/>
      <c r="FK73" s="219" t="str">
        <f ca="1">IF(COUNTIF(空き状況確認テーブル!FK79:FN79,"×")&lt;&gt;0,"×",IF(COUNTIF(空き状況確認テーブル!FK79:FN79,"△")&lt;&gt;0,"△",IF(COUNTIF(空き状況確認テーブル!FK79:FN79,"△")&lt;&gt;0,"△","〇")))</f>
        <v>×</v>
      </c>
      <c r="FL73" s="219"/>
      <c r="FM73" s="219"/>
      <c r="FN73" s="219"/>
      <c r="FO73" s="219" t="str">
        <f ca="1">IF(COUNTIF(空き状況確認テーブル!FO79:FR79,"×")&lt;&gt;0,"×",IF(COUNTIF(空き状況確認テーブル!FO79:FR79,"△")&lt;&gt;0,"△",IF(COUNTIF(空き状況確認テーブル!FO79:FR79,"△")&lt;&gt;0,"△","〇")))</f>
        <v>×</v>
      </c>
      <c r="FP73" s="219"/>
      <c r="FQ73" s="219"/>
      <c r="FR73" s="219"/>
      <c r="FS73" s="219" t="str">
        <f ca="1">IF(COUNTIF(空き状況確認テーブル!FS79:FV79,"×")&lt;&gt;0,"×",IF(COUNTIF(空き状況確認テーブル!FS79:FV79,"△")&lt;&gt;0,"△",IF(COUNTIF(空き状況確認テーブル!FS79:FV79,"△")&lt;&gt;0,"△","〇")))</f>
        <v>×</v>
      </c>
      <c r="FT73" s="219"/>
      <c r="FU73" s="219"/>
      <c r="FV73" s="219"/>
      <c r="FW73" s="216" t="str">
        <f ca="1">IF(COUNTIF(空き状況確認テーブル!FW79:FY79,"×")&lt;&gt;0,"×",IF(COUNTIF(空き状況確認テーブル!FW79:FY79,"△")&lt;&gt;0,"△",IF(COUNTIF(空き状況確認テーブル!FW79:FY79,"△")&lt;&gt;0,"△","〇")))</f>
        <v>×</v>
      </c>
      <c r="FX73" s="217"/>
      <c r="FY73" s="220"/>
    </row>
    <row r="74" spans="1:181">
      <c r="A74" s="17"/>
      <c r="B74" s="181" t="s">
        <v>385</v>
      </c>
      <c r="C74" s="202"/>
      <c r="D74" s="11" t="s">
        <v>218</v>
      </c>
      <c r="E74" s="10" t="str">
        <f>INDEX(施設情報!$D$1:$D$1000,MATCH(D74,施設情報!$C$1:$C$1000,0))</f>
        <v>1</v>
      </c>
      <c r="F74" s="11"/>
      <c r="G74" s="8" t="str">
        <f t="shared" si="29"/>
        <v>069-46391</v>
      </c>
      <c r="H74" s="10" t="str">
        <f t="shared" si="30"/>
        <v>069-46392</v>
      </c>
      <c r="I74" s="10" t="str">
        <f t="shared" si="31"/>
        <v>069-46393</v>
      </c>
      <c r="J74" s="10" t="str">
        <f t="shared" si="32"/>
        <v>069-46394</v>
      </c>
      <c r="K74" s="10" t="str">
        <f t="shared" si="33"/>
        <v>069-46395</v>
      </c>
      <c r="L74" s="10" t="str">
        <f t="shared" si="34"/>
        <v>069-46396</v>
      </c>
      <c r="M74" s="10" t="str">
        <f t="shared" si="35"/>
        <v>069-46397</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6" t="str">
        <f ca="1">IF(COUNTIF(空き状況確認テーブル!T80:V80,"×")&lt;&gt;0,"×",IF(COUNTIF(空き状況確認テーブル!T80:V80,"△")&lt;&gt;0,"△",IF(COUNTIF(空き状況確認テーブル!T80:V80,"△")&lt;&gt;0,"△","〇")))</f>
        <v>△</v>
      </c>
      <c r="U74" s="217"/>
      <c r="V74" s="218"/>
      <c r="W74" s="219" t="str">
        <f ca="1">IF(COUNTIF(空き状況確認テーブル!W80:Z80,"×")&lt;&gt;0,"×",IF(COUNTIF(空き状況確認テーブル!W80:Z80,"△")&lt;&gt;0,"△",IF(COUNTIF(空き状況確認テーブル!W80:Z80,"△")&lt;&gt;0,"△","〇")))</f>
        <v>〇</v>
      </c>
      <c r="X74" s="219"/>
      <c r="Y74" s="219"/>
      <c r="Z74" s="219"/>
      <c r="AA74" s="219" t="str">
        <f ca="1">IF(COUNTIF(空き状況確認テーブル!AA80:AD80,"×")&lt;&gt;0,"×",IF(COUNTIF(空き状況確認テーブル!AA80:AD80,"△")&lt;&gt;0,"△",IF(COUNTIF(空き状況確認テーブル!AA80:AD80,"△")&lt;&gt;0,"△","〇")))</f>
        <v>〇</v>
      </c>
      <c r="AB74" s="219"/>
      <c r="AC74" s="219"/>
      <c r="AD74" s="219"/>
      <c r="AE74" s="219" t="str">
        <f ca="1">IF(COUNTIF(空き状況確認テーブル!AE80:AH80,"×")&lt;&gt;0,"×",IF(COUNTIF(空き状況確認テーブル!AE80:AH80,"△")&lt;&gt;0,"△",IF(COUNTIF(空き状況確認テーブル!AE80:AH80,"△")&lt;&gt;0,"△","〇")))</f>
        <v>△</v>
      </c>
      <c r="AF74" s="219"/>
      <c r="AG74" s="219"/>
      <c r="AH74" s="219"/>
      <c r="AI74" s="216" t="str">
        <f ca="1">IF(COUNTIF(空き状況確認テーブル!AI80:AK80,"×")&lt;&gt;0,"×",IF(COUNTIF(空き状況確認テーブル!AI80:AK80,"△")&lt;&gt;0,"△",IF(COUNTIF(空き状況確認テーブル!AI80:AK80,"△")&lt;&gt;0,"△","〇")))</f>
        <v>△</v>
      </c>
      <c r="AJ74" s="217"/>
      <c r="AK74" s="220"/>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6" t="str">
        <f ca="1">IF(COUNTIF(空き状況確認テーブル!AR80:AT80,"×")&lt;&gt;0,"×",IF(COUNTIF(空き状況確認テーブル!AR80:AT80,"△")&lt;&gt;0,"△",IF(COUNTIF(空き状況確認テーブル!AR80:AT80,"△")&lt;&gt;0,"△","〇")))</f>
        <v>△</v>
      </c>
      <c r="AS74" s="217"/>
      <c r="AT74" s="218"/>
      <c r="AU74" s="219" t="str">
        <f ca="1">IF(COUNTIF(空き状況確認テーブル!AU80:AX80,"×")&lt;&gt;0,"×",IF(COUNTIF(空き状況確認テーブル!AU80:AX80,"△")&lt;&gt;0,"△",IF(COUNTIF(空き状況確認テーブル!AU80:AX80,"△")&lt;&gt;0,"△","〇")))</f>
        <v>〇</v>
      </c>
      <c r="AV74" s="219"/>
      <c r="AW74" s="219"/>
      <c r="AX74" s="219"/>
      <c r="AY74" s="219" t="str">
        <f ca="1">IF(COUNTIF(空き状況確認テーブル!AY80:BB80,"×")&lt;&gt;0,"×",IF(COUNTIF(空き状況確認テーブル!AY80:BB80,"△")&lt;&gt;0,"△",IF(COUNTIF(空き状況確認テーブル!AY80:BB80,"△")&lt;&gt;0,"△","〇")))</f>
        <v>〇</v>
      </c>
      <c r="AZ74" s="219"/>
      <c r="BA74" s="219"/>
      <c r="BB74" s="219"/>
      <c r="BC74" s="219" t="str">
        <f ca="1">IF(COUNTIF(空き状況確認テーブル!BC80:BF80,"×")&lt;&gt;0,"×",IF(COUNTIF(空き状況確認テーブル!BC80:BF80,"△")&lt;&gt;0,"△",IF(COUNTIF(空き状況確認テーブル!BC80:BF80,"△")&lt;&gt;0,"△","〇")))</f>
        <v>△</v>
      </c>
      <c r="BD74" s="219"/>
      <c r="BE74" s="219"/>
      <c r="BF74" s="219"/>
      <c r="BG74" s="216" t="str">
        <f ca="1">IF(COUNTIF(空き状況確認テーブル!BG80:BI80,"×")&lt;&gt;0,"×",IF(COUNTIF(空き状況確認テーブル!BG80:BI80,"△")&lt;&gt;0,"△",IF(COUNTIF(空き状況確認テーブル!BG80:BI80,"△")&lt;&gt;0,"△","〇")))</f>
        <v>△</v>
      </c>
      <c r="BH74" s="217"/>
      <c r="BI74" s="220"/>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6" t="str">
        <f ca="1">IF(COUNTIF(空き状況確認テーブル!BP80:BR80,"×")&lt;&gt;0,"×",IF(COUNTIF(空き状況確認テーブル!BP80:BR80,"△")&lt;&gt;0,"△",IF(COUNTIF(空き状況確認テーブル!BP80:BR80,"△")&lt;&gt;0,"△","〇")))</f>
        <v>△</v>
      </c>
      <c r="BQ74" s="217"/>
      <c r="BR74" s="218"/>
      <c r="BS74" s="219" t="str">
        <f ca="1">IF(COUNTIF(空き状況確認テーブル!BS80:BV80,"×")&lt;&gt;0,"×",IF(COUNTIF(空き状況確認テーブル!BS80:BV80,"△")&lt;&gt;0,"△",IF(COUNTIF(空き状況確認テーブル!BS80:BV80,"△")&lt;&gt;0,"△","〇")))</f>
        <v>〇</v>
      </c>
      <c r="BT74" s="219"/>
      <c r="BU74" s="219"/>
      <c r="BV74" s="219"/>
      <c r="BW74" s="219" t="str">
        <f ca="1">IF(COUNTIF(空き状況確認テーブル!BW80:BZ80,"×")&lt;&gt;0,"×",IF(COUNTIF(空き状況確認テーブル!BW80:BZ80,"△")&lt;&gt;0,"△",IF(COUNTIF(空き状況確認テーブル!BW80:BZ80,"△")&lt;&gt;0,"△","〇")))</f>
        <v>〇</v>
      </c>
      <c r="BX74" s="219"/>
      <c r="BY74" s="219"/>
      <c r="BZ74" s="219"/>
      <c r="CA74" s="219" t="str">
        <f ca="1">IF(COUNTIF(空き状況確認テーブル!CA80:CD80,"×")&lt;&gt;0,"×",IF(COUNTIF(空き状況確認テーブル!CA80:CD80,"△")&lt;&gt;0,"△",IF(COUNTIF(空き状況確認テーブル!CA80:CD80,"△")&lt;&gt;0,"△","〇")))</f>
        <v>△</v>
      </c>
      <c r="CB74" s="219"/>
      <c r="CC74" s="219"/>
      <c r="CD74" s="219"/>
      <c r="CE74" s="216" t="str">
        <f ca="1">IF(COUNTIF(空き状況確認テーブル!CE80:CG80,"×")&lt;&gt;0,"×",IF(COUNTIF(空き状況確認テーブル!CE80:CG80,"△")&lt;&gt;0,"△",IF(COUNTIF(空き状況確認テーブル!CE80:CG80,"△")&lt;&gt;0,"△","〇")))</f>
        <v>△</v>
      </c>
      <c r="CF74" s="217"/>
      <c r="CG74" s="220"/>
      <c r="CH74" s="187"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6" t="str">
        <f ca="1">IF(COUNTIF(空き状況確認テーブル!CN80:CP80,"×")&lt;&gt;0,"×",IF(COUNTIF(空き状況確認テーブル!CN80:CP80,"△")&lt;&gt;0,"△",IF(COUNTIF(空き状況確認テーブル!CN80:CP80,"△")&lt;&gt;0,"△","〇")))</f>
        <v>△</v>
      </c>
      <c r="CO74" s="217"/>
      <c r="CP74" s="218"/>
      <c r="CQ74" s="219" t="str">
        <f ca="1">IF(COUNTIF(空き状況確認テーブル!CQ80:CT80,"×")&lt;&gt;0,"×",IF(COUNTIF(空き状況確認テーブル!CQ80:CT80,"△")&lt;&gt;0,"△",IF(COUNTIF(空き状況確認テーブル!CQ80:CT80,"△")&lt;&gt;0,"△","〇")))</f>
        <v>〇</v>
      </c>
      <c r="CR74" s="219"/>
      <c r="CS74" s="219"/>
      <c r="CT74" s="219"/>
      <c r="CU74" s="219" t="str">
        <f ca="1">IF(COUNTIF(空き状況確認テーブル!CU80:CX80,"×")&lt;&gt;0,"×",IF(COUNTIF(空き状況確認テーブル!CU80:CX80,"△")&lt;&gt;0,"△",IF(COUNTIF(空き状況確認テーブル!CU80:CX80,"△")&lt;&gt;0,"△","〇")))</f>
        <v>〇</v>
      </c>
      <c r="CV74" s="219"/>
      <c r="CW74" s="219"/>
      <c r="CX74" s="219"/>
      <c r="CY74" s="219" t="str">
        <f ca="1">IF(COUNTIF(空き状況確認テーブル!CY80:DB80,"×")&lt;&gt;0,"×",IF(COUNTIF(空き状況確認テーブル!CY80:DB80,"△")&lt;&gt;0,"△",IF(COUNTIF(空き状況確認テーブル!CY80:DB80,"△")&lt;&gt;0,"△","〇")))</f>
        <v>△</v>
      </c>
      <c r="CZ74" s="219"/>
      <c r="DA74" s="219"/>
      <c r="DB74" s="219"/>
      <c r="DC74" s="216" t="str">
        <f ca="1">IF(COUNTIF(空き状況確認テーブル!DC80:DE80,"×")&lt;&gt;0,"×",IF(COUNTIF(空き状況確認テーブル!DC80:DE80,"△")&lt;&gt;0,"△",IF(COUNTIF(空き状況確認テーブル!DC80:DE80,"△")&lt;&gt;0,"△","〇")))</f>
        <v>△</v>
      </c>
      <c r="DD74" s="217"/>
      <c r="DE74" s="220"/>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6" t="str">
        <f ca="1">IF(COUNTIF(空き状況確認テーブル!DL80:DN80,"×")&lt;&gt;0,"×",IF(COUNTIF(空き状況確認テーブル!DL80:DN80,"△")&lt;&gt;0,"△",IF(COUNTIF(空き状況確認テーブル!DL80:DN80,"△")&lt;&gt;0,"△","〇")))</f>
        <v>△</v>
      </c>
      <c r="DM74" s="217"/>
      <c r="DN74" s="218"/>
      <c r="DO74" s="219" t="str">
        <f ca="1">IF(COUNTIF(空き状況確認テーブル!DO80:DR80,"×")&lt;&gt;0,"×",IF(COUNTIF(空き状況確認テーブル!DO80:DR80,"△")&lt;&gt;0,"△",IF(COUNTIF(空き状況確認テーブル!DO80:DR80,"△")&lt;&gt;0,"△","〇")))</f>
        <v>〇</v>
      </c>
      <c r="DP74" s="219"/>
      <c r="DQ74" s="219"/>
      <c r="DR74" s="219"/>
      <c r="DS74" s="219" t="str">
        <f ca="1">IF(COUNTIF(空き状況確認テーブル!DS80:DV80,"×")&lt;&gt;0,"×",IF(COUNTIF(空き状況確認テーブル!DS80:DV80,"△")&lt;&gt;0,"△",IF(COUNTIF(空き状況確認テーブル!DS80:DV80,"△")&lt;&gt;0,"△","〇")))</f>
        <v>〇</v>
      </c>
      <c r="DT74" s="219"/>
      <c r="DU74" s="219"/>
      <c r="DV74" s="219"/>
      <c r="DW74" s="219" t="str">
        <f ca="1">IF(COUNTIF(空き状況確認テーブル!DW80:DZ80,"×")&lt;&gt;0,"×",IF(COUNTIF(空き状況確認テーブル!DW80:DZ80,"△")&lt;&gt;0,"△",IF(COUNTIF(空き状況確認テーブル!DW80:DZ80,"△")&lt;&gt;0,"△","〇")))</f>
        <v>△</v>
      </c>
      <c r="DX74" s="219"/>
      <c r="DY74" s="219"/>
      <c r="DZ74" s="219"/>
      <c r="EA74" s="216" t="str">
        <f ca="1">IF(COUNTIF(空き状況確認テーブル!EA80:EC80,"×")&lt;&gt;0,"×",IF(COUNTIF(空き状況確認テーブル!EA80:EC80,"△")&lt;&gt;0,"△",IF(COUNTIF(空き状況確認テーブル!EA80:EC80,"△")&lt;&gt;0,"△","〇")))</f>
        <v>△</v>
      </c>
      <c r="EB74" s="217"/>
      <c r="EC74" s="220"/>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6" t="str">
        <f ca="1">IF(COUNTIF(空き状況確認テーブル!EJ80:EL80,"×")&lt;&gt;0,"×",IF(COUNTIF(空き状況確認テーブル!EJ80:EL80,"△")&lt;&gt;0,"△",IF(COUNTIF(空き状況確認テーブル!EJ80:EL80,"△")&lt;&gt;0,"△","〇")))</f>
        <v>×</v>
      </c>
      <c r="EK74" s="217"/>
      <c r="EL74" s="218"/>
      <c r="EM74" s="219" t="str">
        <f ca="1">IF(COUNTIF(空き状況確認テーブル!EM80:EP80,"×")&lt;&gt;0,"×",IF(COUNTIF(空き状況確認テーブル!EM80:EP80,"△")&lt;&gt;0,"△",IF(COUNTIF(空き状況確認テーブル!EM80:EP80,"△")&lt;&gt;0,"△","〇")))</f>
        <v>×</v>
      </c>
      <c r="EN74" s="219"/>
      <c r="EO74" s="219"/>
      <c r="EP74" s="219"/>
      <c r="EQ74" s="219" t="str">
        <f ca="1">IF(COUNTIF(空き状況確認テーブル!EQ80:ET80,"×")&lt;&gt;0,"×",IF(COUNTIF(空き状況確認テーブル!EQ80:ET80,"△")&lt;&gt;0,"△",IF(COUNTIF(空き状況確認テーブル!EQ80:ET80,"△")&lt;&gt;0,"△","〇")))</f>
        <v>×</v>
      </c>
      <c r="ER74" s="219"/>
      <c r="ES74" s="219"/>
      <c r="ET74" s="219"/>
      <c r="EU74" s="219" t="str">
        <f ca="1">IF(COUNTIF(空き状況確認テーブル!EU80:EX80,"×")&lt;&gt;0,"×",IF(COUNTIF(空き状況確認テーブル!EU80:EX80,"△")&lt;&gt;0,"△",IF(COUNTIF(空き状況確認テーブル!EU80:EX80,"△")&lt;&gt;0,"△","〇")))</f>
        <v>×</v>
      </c>
      <c r="EV74" s="219"/>
      <c r="EW74" s="219"/>
      <c r="EX74" s="219"/>
      <c r="EY74" s="216" t="str">
        <f ca="1">IF(COUNTIF(空き状況確認テーブル!EY80:FA80,"×")&lt;&gt;0,"×",IF(COUNTIF(空き状況確認テーブル!EY80:FA80,"△")&lt;&gt;0,"△",IF(COUNTIF(空き状況確認テーブル!EY80:FA80,"△")&lt;&gt;0,"△","〇")))</f>
        <v>×</v>
      </c>
      <c r="EZ74" s="217"/>
      <c r="FA74" s="220"/>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6" t="str">
        <f ca="1">IF(COUNTIF(空き状況確認テーブル!FH80:FJ80,"×")&lt;&gt;0,"×",IF(COUNTIF(空き状況確認テーブル!FH80:FJ80,"△")&lt;&gt;0,"△",IF(COUNTIF(空き状況確認テーブル!FH80:FJ80,"△")&lt;&gt;0,"△","〇")))</f>
        <v>×</v>
      </c>
      <c r="FI74" s="217"/>
      <c r="FJ74" s="218"/>
      <c r="FK74" s="219" t="str">
        <f ca="1">IF(COUNTIF(空き状況確認テーブル!FK80:FN80,"×")&lt;&gt;0,"×",IF(COUNTIF(空き状況確認テーブル!FK80:FN80,"△")&lt;&gt;0,"△",IF(COUNTIF(空き状況確認テーブル!FK80:FN80,"△")&lt;&gt;0,"△","〇")))</f>
        <v>×</v>
      </c>
      <c r="FL74" s="219"/>
      <c r="FM74" s="219"/>
      <c r="FN74" s="219"/>
      <c r="FO74" s="219" t="str">
        <f ca="1">IF(COUNTIF(空き状況確認テーブル!FO80:FR80,"×")&lt;&gt;0,"×",IF(COUNTIF(空き状況確認テーブル!FO80:FR80,"△")&lt;&gt;0,"△",IF(COUNTIF(空き状況確認テーブル!FO80:FR80,"△")&lt;&gt;0,"△","〇")))</f>
        <v>×</v>
      </c>
      <c r="FP74" s="219"/>
      <c r="FQ74" s="219"/>
      <c r="FR74" s="219"/>
      <c r="FS74" s="219" t="str">
        <f ca="1">IF(COUNTIF(空き状況確認テーブル!FS80:FV80,"×")&lt;&gt;0,"×",IF(COUNTIF(空き状況確認テーブル!FS80:FV80,"△")&lt;&gt;0,"△",IF(COUNTIF(空き状況確認テーブル!FS80:FV80,"△")&lt;&gt;0,"△","〇")))</f>
        <v>×</v>
      </c>
      <c r="FT74" s="219"/>
      <c r="FU74" s="219"/>
      <c r="FV74" s="219"/>
      <c r="FW74" s="216" t="str">
        <f ca="1">IF(COUNTIF(空き状況確認テーブル!FW80:FY80,"×")&lt;&gt;0,"×",IF(COUNTIF(空き状況確認テーブル!FW80:FY80,"△")&lt;&gt;0,"△",IF(COUNTIF(空き状況確認テーブル!FW80:FY80,"△")&lt;&gt;0,"△","〇")))</f>
        <v>×</v>
      </c>
      <c r="FX74" s="217"/>
      <c r="FY74" s="220"/>
    </row>
    <row r="75" spans="1:181">
      <c r="A75" s="17"/>
      <c r="B75" s="181" t="s">
        <v>386</v>
      </c>
      <c r="C75" s="202"/>
      <c r="D75" s="11" t="s">
        <v>247</v>
      </c>
      <c r="E75" s="10" t="str">
        <f>INDEX(施設情報!$D$1:$D$1000,MATCH(D75,施設情報!$C$1:$C$1000,0))</f>
        <v>1</v>
      </c>
      <c r="F75" s="11" t="s">
        <v>275</v>
      </c>
      <c r="G75" s="8" t="str">
        <f t="shared" si="29"/>
        <v>101-46391</v>
      </c>
      <c r="H75" s="10" t="str">
        <f t="shared" si="30"/>
        <v>101-46392</v>
      </c>
      <c r="I75" s="10" t="str">
        <f t="shared" si="31"/>
        <v>101-46393</v>
      </c>
      <c r="J75" s="10" t="str">
        <f t="shared" si="32"/>
        <v>101-46394</v>
      </c>
      <c r="K75" s="10" t="str">
        <f t="shared" si="33"/>
        <v>101-46395</v>
      </c>
      <c r="L75" s="10" t="str">
        <f t="shared" si="34"/>
        <v>101-46396</v>
      </c>
      <c r="M75" s="10" t="str">
        <f t="shared" si="35"/>
        <v>101-46397</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6" t="str">
        <f ca="1">IF(COUNTIF(空き状況確認テーブル!T81:V81,"×")&lt;&gt;0,"×",IF(COUNTIF(空き状況確認テーブル!T81:V81,"△")&lt;&gt;0,"△",IF(COUNTIF(空き状況確認テーブル!T81:V81,"△")&lt;&gt;0,"△","〇")))</f>
        <v>△</v>
      </c>
      <c r="U75" s="217"/>
      <c r="V75" s="218"/>
      <c r="W75" s="219" t="str">
        <f ca="1">IF(COUNTIF(空き状況確認テーブル!W81:Z81,"×")&lt;&gt;0,"×",IF(COUNTIF(空き状況確認テーブル!W81:Z81,"△")&lt;&gt;0,"△",IF(COUNTIF(空き状況確認テーブル!W81:Z81,"△")&lt;&gt;0,"△","〇")))</f>
        <v>〇</v>
      </c>
      <c r="X75" s="219"/>
      <c r="Y75" s="219"/>
      <c r="Z75" s="219"/>
      <c r="AA75" s="219" t="str">
        <f ca="1">IF(COUNTIF(空き状況確認テーブル!AA81:AD81,"×")&lt;&gt;0,"×",IF(COUNTIF(空き状況確認テーブル!AA81:AD81,"△")&lt;&gt;0,"△",IF(COUNTIF(空き状況確認テーブル!AA81:AD81,"△")&lt;&gt;0,"△","〇")))</f>
        <v>〇</v>
      </c>
      <c r="AB75" s="219"/>
      <c r="AC75" s="219"/>
      <c r="AD75" s="219"/>
      <c r="AE75" s="219" t="str">
        <f ca="1">IF(COUNTIF(空き状況確認テーブル!AE81:AH81,"×")&lt;&gt;0,"×",IF(COUNTIF(空き状況確認テーブル!AE81:AH81,"△")&lt;&gt;0,"△",IF(COUNTIF(空き状況確認テーブル!AE81:AH81,"△")&lt;&gt;0,"△","〇")))</f>
        <v>△</v>
      </c>
      <c r="AF75" s="219"/>
      <c r="AG75" s="219"/>
      <c r="AH75" s="219"/>
      <c r="AI75" s="216" t="str">
        <f ca="1">IF(COUNTIF(空き状況確認テーブル!AI81:AK81,"×")&lt;&gt;0,"×",IF(COUNTIF(空き状況確認テーブル!AI81:AK81,"△")&lt;&gt;0,"△",IF(COUNTIF(空き状況確認テーブル!AI81:AK81,"△")&lt;&gt;0,"△","〇")))</f>
        <v>△</v>
      </c>
      <c r="AJ75" s="217"/>
      <c r="AK75" s="220"/>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6" t="str">
        <f ca="1">IF(COUNTIF(空き状況確認テーブル!AR81:AT81,"×")&lt;&gt;0,"×",IF(COUNTIF(空き状況確認テーブル!AR81:AT81,"△")&lt;&gt;0,"△",IF(COUNTIF(空き状況確認テーブル!AR81:AT81,"△")&lt;&gt;0,"△","〇")))</f>
        <v>△</v>
      </c>
      <c r="AS75" s="217"/>
      <c r="AT75" s="218"/>
      <c r="AU75" s="219" t="str">
        <f ca="1">IF(COUNTIF(空き状況確認テーブル!AU81:AX81,"×")&lt;&gt;0,"×",IF(COUNTIF(空き状況確認テーブル!AU81:AX81,"△")&lt;&gt;0,"△",IF(COUNTIF(空き状況確認テーブル!AU81:AX81,"△")&lt;&gt;0,"△","〇")))</f>
        <v>〇</v>
      </c>
      <c r="AV75" s="219"/>
      <c r="AW75" s="219"/>
      <c r="AX75" s="219"/>
      <c r="AY75" s="219" t="str">
        <f ca="1">IF(COUNTIF(空き状況確認テーブル!AY81:BB81,"×")&lt;&gt;0,"×",IF(COUNTIF(空き状況確認テーブル!AY81:BB81,"△")&lt;&gt;0,"△",IF(COUNTIF(空き状況確認テーブル!AY81:BB81,"△")&lt;&gt;0,"△","〇")))</f>
        <v>〇</v>
      </c>
      <c r="AZ75" s="219"/>
      <c r="BA75" s="219"/>
      <c r="BB75" s="219"/>
      <c r="BC75" s="219" t="str">
        <f ca="1">IF(COUNTIF(空き状況確認テーブル!BC81:BF81,"×")&lt;&gt;0,"×",IF(COUNTIF(空き状況確認テーブル!BC81:BF81,"△")&lt;&gt;0,"△",IF(COUNTIF(空き状況確認テーブル!BC81:BF81,"△")&lt;&gt;0,"△","〇")))</f>
        <v>△</v>
      </c>
      <c r="BD75" s="219"/>
      <c r="BE75" s="219"/>
      <c r="BF75" s="219"/>
      <c r="BG75" s="216" t="str">
        <f ca="1">IF(COUNTIF(空き状況確認テーブル!BG81:BI81,"×")&lt;&gt;0,"×",IF(COUNTIF(空き状況確認テーブル!BG81:BI81,"△")&lt;&gt;0,"△",IF(COUNTIF(空き状況確認テーブル!BG81:BI81,"△")&lt;&gt;0,"△","〇")))</f>
        <v>△</v>
      </c>
      <c r="BH75" s="217"/>
      <c r="BI75" s="220"/>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6" t="str">
        <f ca="1">IF(COUNTIF(空き状況確認テーブル!BP81:BR81,"×")&lt;&gt;0,"×",IF(COUNTIF(空き状況確認テーブル!BP81:BR81,"△")&lt;&gt;0,"△",IF(COUNTIF(空き状況確認テーブル!BP81:BR81,"△")&lt;&gt;0,"△","〇")))</f>
        <v>△</v>
      </c>
      <c r="BQ75" s="217"/>
      <c r="BR75" s="218"/>
      <c r="BS75" s="219" t="str">
        <f ca="1">IF(COUNTIF(空き状況確認テーブル!BS81:BV81,"×")&lt;&gt;0,"×",IF(COUNTIF(空き状況確認テーブル!BS81:BV81,"△")&lt;&gt;0,"△",IF(COUNTIF(空き状況確認テーブル!BS81:BV81,"△")&lt;&gt;0,"△","〇")))</f>
        <v>〇</v>
      </c>
      <c r="BT75" s="219"/>
      <c r="BU75" s="219"/>
      <c r="BV75" s="219"/>
      <c r="BW75" s="219" t="str">
        <f ca="1">IF(COUNTIF(空き状況確認テーブル!BW81:BZ81,"×")&lt;&gt;0,"×",IF(COUNTIF(空き状況確認テーブル!BW81:BZ81,"△")&lt;&gt;0,"△",IF(COUNTIF(空き状況確認テーブル!BW81:BZ81,"△")&lt;&gt;0,"△","〇")))</f>
        <v>〇</v>
      </c>
      <c r="BX75" s="219"/>
      <c r="BY75" s="219"/>
      <c r="BZ75" s="219"/>
      <c r="CA75" s="219" t="str">
        <f ca="1">IF(COUNTIF(空き状況確認テーブル!CA81:CD81,"×")&lt;&gt;0,"×",IF(COUNTIF(空き状況確認テーブル!CA81:CD81,"△")&lt;&gt;0,"△",IF(COUNTIF(空き状況確認テーブル!CA81:CD81,"△")&lt;&gt;0,"△","〇")))</f>
        <v>△</v>
      </c>
      <c r="CB75" s="219"/>
      <c r="CC75" s="219"/>
      <c r="CD75" s="219"/>
      <c r="CE75" s="216" t="str">
        <f ca="1">IF(COUNTIF(空き状況確認テーブル!CE81:CG81,"×")&lt;&gt;0,"×",IF(COUNTIF(空き状況確認テーブル!CE81:CG81,"△")&lt;&gt;0,"△",IF(COUNTIF(空き状況確認テーブル!CE81:CG81,"△")&lt;&gt;0,"△","〇")))</f>
        <v>△</v>
      </c>
      <c r="CF75" s="217"/>
      <c r="CG75" s="220"/>
      <c r="CH75" s="187"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6" t="str">
        <f ca="1">IF(COUNTIF(空き状況確認テーブル!CN81:CP81,"×")&lt;&gt;0,"×",IF(COUNTIF(空き状況確認テーブル!CN81:CP81,"△")&lt;&gt;0,"△",IF(COUNTIF(空き状況確認テーブル!CN81:CP81,"△")&lt;&gt;0,"△","〇")))</f>
        <v>△</v>
      </c>
      <c r="CO75" s="217"/>
      <c r="CP75" s="218"/>
      <c r="CQ75" s="219" t="str">
        <f ca="1">IF(COUNTIF(空き状況確認テーブル!CQ81:CT81,"×")&lt;&gt;0,"×",IF(COUNTIF(空き状況確認テーブル!CQ81:CT81,"△")&lt;&gt;0,"△",IF(COUNTIF(空き状況確認テーブル!CQ81:CT81,"△")&lt;&gt;0,"△","〇")))</f>
        <v>〇</v>
      </c>
      <c r="CR75" s="219"/>
      <c r="CS75" s="219"/>
      <c r="CT75" s="219"/>
      <c r="CU75" s="219" t="str">
        <f ca="1">IF(COUNTIF(空き状況確認テーブル!CU81:CX81,"×")&lt;&gt;0,"×",IF(COUNTIF(空き状況確認テーブル!CU81:CX81,"△")&lt;&gt;0,"△",IF(COUNTIF(空き状況確認テーブル!CU81:CX81,"△")&lt;&gt;0,"△","〇")))</f>
        <v>〇</v>
      </c>
      <c r="CV75" s="219"/>
      <c r="CW75" s="219"/>
      <c r="CX75" s="219"/>
      <c r="CY75" s="219" t="str">
        <f ca="1">IF(COUNTIF(空き状況確認テーブル!CY81:DB81,"×")&lt;&gt;0,"×",IF(COUNTIF(空き状況確認テーブル!CY81:DB81,"△")&lt;&gt;0,"△",IF(COUNTIF(空き状況確認テーブル!CY81:DB81,"△")&lt;&gt;0,"△","〇")))</f>
        <v>△</v>
      </c>
      <c r="CZ75" s="219"/>
      <c r="DA75" s="219"/>
      <c r="DB75" s="219"/>
      <c r="DC75" s="216" t="str">
        <f ca="1">IF(COUNTIF(空き状況確認テーブル!DC81:DE81,"×")&lt;&gt;0,"×",IF(COUNTIF(空き状況確認テーブル!DC81:DE81,"△")&lt;&gt;0,"△",IF(COUNTIF(空き状況確認テーブル!DC81:DE81,"△")&lt;&gt;0,"△","〇")))</f>
        <v>△</v>
      </c>
      <c r="DD75" s="217"/>
      <c r="DE75" s="220"/>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6" t="str">
        <f ca="1">IF(COUNTIF(空き状況確認テーブル!DL81:DN81,"×")&lt;&gt;0,"×",IF(COUNTIF(空き状況確認テーブル!DL81:DN81,"△")&lt;&gt;0,"△",IF(COUNTIF(空き状況確認テーブル!DL81:DN81,"△")&lt;&gt;0,"△","〇")))</f>
        <v>△</v>
      </c>
      <c r="DM75" s="217"/>
      <c r="DN75" s="218"/>
      <c r="DO75" s="219" t="str">
        <f ca="1">IF(COUNTIF(空き状況確認テーブル!DO81:DR81,"×")&lt;&gt;0,"×",IF(COUNTIF(空き状況確認テーブル!DO81:DR81,"△")&lt;&gt;0,"△",IF(COUNTIF(空き状況確認テーブル!DO81:DR81,"△")&lt;&gt;0,"△","〇")))</f>
        <v>×</v>
      </c>
      <c r="DP75" s="219"/>
      <c r="DQ75" s="219"/>
      <c r="DR75" s="219"/>
      <c r="DS75" s="219" t="str">
        <f ca="1">IF(COUNTIF(空き状況確認テーブル!DS81:DV81,"×")&lt;&gt;0,"×",IF(COUNTIF(空き状況確認テーブル!DS81:DV81,"△")&lt;&gt;0,"△",IF(COUNTIF(空き状況確認テーブル!DS81:DV81,"△")&lt;&gt;0,"△","〇")))</f>
        <v>×</v>
      </c>
      <c r="DT75" s="219"/>
      <c r="DU75" s="219"/>
      <c r="DV75" s="219"/>
      <c r="DW75" s="219" t="str">
        <f ca="1">IF(COUNTIF(空き状況確認テーブル!DW81:DZ81,"×")&lt;&gt;0,"×",IF(COUNTIF(空き状況確認テーブル!DW81:DZ81,"△")&lt;&gt;0,"△",IF(COUNTIF(空き状況確認テーブル!DW81:DZ81,"△")&lt;&gt;0,"△","〇")))</f>
        <v>△</v>
      </c>
      <c r="DX75" s="219"/>
      <c r="DY75" s="219"/>
      <c r="DZ75" s="219"/>
      <c r="EA75" s="216" t="str">
        <f ca="1">IF(COUNTIF(空き状況確認テーブル!EA81:EC81,"×")&lt;&gt;0,"×",IF(COUNTIF(空き状況確認テーブル!EA81:EC81,"△")&lt;&gt;0,"△",IF(COUNTIF(空き状況確認テーブル!EA81:EC81,"△")&lt;&gt;0,"△","〇")))</f>
        <v>△</v>
      </c>
      <c r="EB75" s="217"/>
      <c r="EC75" s="220"/>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6" t="str">
        <f ca="1">IF(COUNTIF(空き状況確認テーブル!EJ81:EL81,"×")&lt;&gt;0,"×",IF(COUNTIF(空き状況確認テーブル!EJ81:EL81,"△")&lt;&gt;0,"△",IF(COUNTIF(空き状況確認テーブル!EJ81:EL81,"△")&lt;&gt;0,"△","〇")))</f>
        <v>×</v>
      </c>
      <c r="EK75" s="217"/>
      <c r="EL75" s="218"/>
      <c r="EM75" s="219" t="str">
        <f ca="1">IF(COUNTIF(空き状況確認テーブル!EM81:EP81,"×")&lt;&gt;0,"×",IF(COUNTIF(空き状況確認テーブル!EM81:EP81,"△")&lt;&gt;0,"△",IF(COUNTIF(空き状況確認テーブル!EM81:EP81,"△")&lt;&gt;0,"△","〇")))</f>
        <v>×</v>
      </c>
      <c r="EN75" s="219"/>
      <c r="EO75" s="219"/>
      <c r="EP75" s="219"/>
      <c r="EQ75" s="219" t="str">
        <f ca="1">IF(COUNTIF(空き状況確認テーブル!EQ81:ET81,"×")&lt;&gt;0,"×",IF(COUNTIF(空き状況確認テーブル!EQ81:ET81,"△")&lt;&gt;0,"△",IF(COUNTIF(空き状況確認テーブル!EQ81:ET81,"△")&lt;&gt;0,"△","〇")))</f>
        <v>×</v>
      </c>
      <c r="ER75" s="219"/>
      <c r="ES75" s="219"/>
      <c r="ET75" s="219"/>
      <c r="EU75" s="219" t="str">
        <f ca="1">IF(COUNTIF(空き状況確認テーブル!EU81:EX81,"×")&lt;&gt;0,"×",IF(COUNTIF(空き状況確認テーブル!EU81:EX81,"△")&lt;&gt;0,"△",IF(COUNTIF(空き状況確認テーブル!EU81:EX81,"△")&lt;&gt;0,"△","〇")))</f>
        <v>×</v>
      </c>
      <c r="EV75" s="219"/>
      <c r="EW75" s="219"/>
      <c r="EX75" s="219"/>
      <c r="EY75" s="216" t="str">
        <f ca="1">IF(COUNTIF(空き状況確認テーブル!EY81:FA81,"×")&lt;&gt;0,"×",IF(COUNTIF(空き状況確認テーブル!EY81:FA81,"△")&lt;&gt;0,"△",IF(COUNTIF(空き状況確認テーブル!EY81:FA81,"△")&lt;&gt;0,"△","〇")))</f>
        <v>×</v>
      </c>
      <c r="EZ75" s="217"/>
      <c r="FA75" s="220"/>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6" t="str">
        <f ca="1">IF(COUNTIF(空き状況確認テーブル!FH81:FJ81,"×")&lt;&gt;0,"×",IF(COUNTIF(空き状況確認テーブル!FH81:FJ81,"△")&lt;&gt;0,"△",IF(COUNTIF(空き状況確認テーブル!FH81:FJ81,"△")&lt;&gt;0,"△","〇")))</f>
        <v>×</v>
      </c>
      <c r="FI75" s="217"/>
      <c r="FJ75" s="218"/>
      <c r="FK75" s="219" t="str">
        <f ca="1">IF(COUNTIF(空き状況確認テーブル!FK81:FN81,"×")&lt;&gt;0,"×",IF(COUNTIF(空き状況確認テーブル!FK81:FN81,"△")&lt;&gt;0,"△",IF(COUNTIF(空き状況確認テーブル!FK81:FN81,"△")&lt;&gt;0,"△","〇")))</f>
        <v>×</v>
      </c>
      <c r="FL75" s="219"/>
      <c r="FM75" s="219"/>
      <c r="FN75" s="219"/>
      <c r="FO75" s="219" t="str">
        <f ca="1">IF(COUNTIF(空き状況確認テーブル!FO81:FR81,"×")&lt;&gt;0,"×",IF(COUNTIF(空き状況確認テーブル!FO81:FR81,"△")&lt;&gt;0,"△",IF(COUNTIF(空き状況確認テーブル!FO81:FR81,"△")&lt;&gt;0,"△","〇")))</f>
        <v>×</v>
      </c>
      <c r="FP75" s="219"/>
      <c r="FQ75" s="219"/>
      <c r="FR75" s="219"/>
      <c r="FS75" s="219" t="str">
        <f ca="1">IF(COUNTIF(空き状況確認テーブル!FS81:FV81,"×")&lt;&gt;0,"×",IF(COUNTIF(空き状況確認テーブル!FS81:FV81,"△")&lt;&gt;0,"△",IF(COUNTIF(空き状況確認テーブル!FS81:FV81,"△")&lt;&gt;0,"△","〇")))</f>
        <v>×</v>
      </c>
      <c r="FT75" s="219"/>
      <c r="FU75" s="219"/>
      <c r="FV75" s="219"/>
      <c r="FW75" s="216" t="str">
        <f ca="1">IF(COUNTIF(空き状況確認テーブル!FW81:FY81,"×")&lt;&gt;0,"×",IF(COUNTIF(空き状況確認テーブル!FW81:FY81,"△")&lt;&gt;0,"△",IF(COUNTIF(空き状況確認テーブル!FW81:FY81,"△")&lt;&gt;0,"△","〇")))</f>
        <v>×</v>
      </c>
      <c r="FX75" s="217"/>
      <c r="FY75" s="220"/>
    </row>
    <row r="76" spans="1:181">
      <c r="A76" s="17"/>
      <c r="B76" s="182" t="s">
        <v>387</v>
      </c>
      <c r="C76" s="202" t="s">
        <v>345</v>
      </c>
      <c r="D76" s="11" t="s">
        <v>248</v>
      </c>
      <c r="E76" s="10" t="str">
        <f>INDEX(施設情報!$D$1:$D$1000,MATCH(D76,施設情報!$C$1:$C$1000,0))</f>
        <v>1</v>
      </c>
      <c r="F76" s="11" t="s">
        <v>275</v>
      </c>
      <c r="G76" s="8" t="str">
        <f t="shared" si="29"/>
        <v>102-46391</v>
      </c>
      <c r="H76" s="10" t="str">
        <f t="shared" si="30"/>
        <v>102-46392</v>
      </c>
      <c r="I76" s="10" t="str">
        <f t="shared" si="31"/>
        <v>102-46393</v>
      </c>
      <c r="J76" s="10" t="str">
        <f t="shared" si="32"/>
        <v>102-46394</v>
      </c>
      <c r="K76" s="10" t="str">
        <f t="shared" si="33"/>
        <v>102-46395</v>
      </c>
      <c r="L76" s="10" t="str">
        <f t="shared" si="34"/>
        <v>102-46396</v>
      </c>
      <c r="M76" s="10" t="str">
        <f t="shared" si="35"/>
        <v>102-46397</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6" t="str">
        <f ca="1">IF(COUNTIF(空き状況確認テーブル!T82:V82,"×")&lt;&gt;0,"×",IF(COUNTIF(空き状況確認テーブル!T82:V82,"△")&lt;&gt;0,"△",IF(COUNTIF(空き状況確認テーブル!T82:V82,"△")&lt;&gt;0,"△","〇")))</f>
        <v>△</v>
      </c>
      <c r="U76" s="217"/>
      <c r="V76" s="218"/>
      <c r="W76" s="219" t="str">
        <f ca="1">IF(COUNTIF(空き状況確認テーブル!W82:Z82,"×")&lt;&gt;0,"×",IF(COUNTIF(空き状況確認テーブル!W82:Z82,"△")&lt;&gt;0,"△",IF(COUNTIF(空き状況確認テーブル!W82:Z82,"△")&lt;&gt;0,"△","〇")))</f>
        <v>〇</v>
      </c>
      <c r="X76" s="219"/>
      <c r="Y76" s="219"/>
      <c r="Z76" s="219"/>
      <c r="AA76" s="219" t="str">
        <f ca="1">IF(COUNTIF(空き状況確認テーブル!AA82:AD82,"×")&lt;&gt;0,"×",IF(COUNTIF(空き状況確認テーブル!AA82:AD82,"△")&lt;&gt;0,"△",IF(COUNTIF(空き状況確認テーブル!AA82:AD82,"△")&lt;&gt;0,"△","〇")))</f>
        <v>〇</v>
      </c>
      <c r="AB76" s="219"/>
      <c r="AC76" s="219"/>
      <c r="AD76" s="219"/>
      <c r="AE76" s="219" t="str">
        <f ca="1">IF(COUNTIF(空き状況確認テーブル!AE82:AH82,"×")&lt;&gt;0,"×",IF(COUNTIF(空き状況確認テーブル!AE82:AH82,"△")&lt;&gt;0,"△",IF(COUNTIF(空き状況確認テーブル!AE82:AH82,"△")&lt;&gt;0,"△","〇")))</f>
        <v>△</v>
      </c>
      <c r="AF76" s="219"/>
      <c r="AG76" s="219"/>
      <c r="AH76" s="219"/>
      <c r="AI76" s="216" t="str">
        <f ca="1">IF(COUNTIF(空き状況確認テーブル!AI82:AK82,"×")&lt;&gt;0,"×",IF(COUNTIF(空き状況確認テーブル!AI82:AK82,"△")&lt;&gt;0,"△",IF(COUNTIF(空き状況確認テーブル!AI82:AK82,"△")&lt;&gt;0,"△","〇")))</f>
        <v>△</v>
      </c>
      <c r="AJ76" s="217"/>
      <c r="AK76" s="220"/>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6" t="str">
        <f ca="1">IF(COUNTIF(空き状況確認テーブル!AR82:AT82,"×")&lt;&gt;0,"×",IF(COUNTIF(空き状況確認テーブル!AR82:AT82,"△")&lt;&gt;0,"△",IF(COUNTIF(空き状況確認テーブル!AR82:AT82,"△")&lt;&gt;0,"△","〇")))</f>
        <v>△</v>
      </c>
      <c r="AS76" s="217"/>
      <c r="AT76" s="218"/>
      <c r="AU76" s="219" t="str">
        <f ca="1">IF(COUNTIF(空き状況確認テーブル!AU82:AX82,"×")&lt;&gt;0,"×",IF(COUNTIF(空き状況確認テーブル!AU82:AX82,"△")&lt;&gt;0,"△",IF(COUNTIF(空き状況確認テーブル!AU82:AX82,"△")&lt;&gt;0,"△","〇")))</f>
        <v>〇</v>
      </c>
      <c r="AV76" s="219"/>
      <c r="AW76" s="219"/>
      <c r="AX76" s="219"/>
      <c r="AY76" s="219" t="str">
        <f ca="1">IF(COUNTIF(空き状況確認テーブル!AY82:BB82,"×")&lt;&gt;0,"×",IF(COUNTIF(空き状況確認テーブル!AY82:BB82,"△")&lt;&gt;0,"△",IF(COUNTIF(空き状況確認テーブル!AY82:BB82,"△")&lt;&gt;0,"△","〇")))</f>
        <v>〇</v>
      </c>
      <c r="AZ76" s="219"/>
      <c r="BA76" s="219"/>
      <c r="BB76" s="219"/>
      <c r="BC76" s="219" t="str">
        <f ca="1">IF(COUNTIF(空き状況確認テーブル!BC82:BF82,"×")&lt;&gt;0,"×",IF(COUNTIF(空き状況確認テーブル!BC82:BF82,"△")&lt;&gt;0,"△",IF(COUNTIF(空き状況確認テーブル!BC82:BF82,"△")&lt;&gt;0,"△","〇")))</f>
        <v>△</v>
      </c>
      <c r="BD76" s="219"/>
      <c r="BE76" s="219"/>
      <c r="BF76" s="219"/>
      <c r="BG76" s="216" t="str">
        <f ca="1">IF(COUNTIF(空き状況確認テーブル!BG82:BI82,"×")&lt;&gt;0,"×",IF(COUNTIF(空き状況確認テーブル!BG82:BI82,"△")&lt;&gt;0,"△",IF(COUNTIF(空き状況確認テーブル!BG82:BI82,"△")&lt;&gt;0,"△","〇")))</f>
        <v>△</v>
      </c>
      <c r="BH76" s="217"/>
      <c r="BI76" s="220"/>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6" t="str">
        <f ca="1">IF(COUNTIF(空き状況確認テーブル!BP82:BR82,"×")&lt;&gt;0,"×",IF(COUNTIF(空き状況確認テーブル!BP82:BR82,"△")&lt;&gt;0,"△",IF(COUNTIF(空き状況確認テーブル!BP82:BR82,"△")&lt;&gt;0,"△","〇")))</f>
        <v>△</v>
      </c>
      <c r="BQ76" s="217"/>
      <c r="BR76" s="218"/>
      <c r="BS76" s="219" t="str">
        <f ca="1">IF(COUNTIF(空き状況確認テーブル!BS82:BV82,"×")&lt;&gt;0,"×",IF(COUNTIF(空き状況確認テーブル!BS82:BV82,"△")&lt;&gt;0,"△",IF(COUNTIF(空き状況確認テーブル!BS82:BV82,"△")&lt;&gt;0,"△","〇")))</f>
        <v>〇</v>
      </c>
      <c r="BT76" s="219"/>
      <c r="BU76" s="219"/>
      <c r="BV76" s="219"/>
      <c r="BW76" s="219" t="str">
        <f ca="1">IF(COUNTIF(空き状況確認テーブル!BW82:BZ82,"×")&lt;&gt;0,"×",IF(COUNTIF(空き状況確認テーブル!BW82:BZ82,"△")&lt;&gt;0,"△",IF(COUNTIF(空き状況確認テーブル!BW82:BZ82,"△")&lt;&gt;0,"△","〇")))</f>
        <v>〇</v>
      </c>
      <c r="BX76" s="219"/>
      <c r="BY76" s="219"/>
      <c r="BZ76" s="219"/>
      <c r="CA76" s="219" t="str">
        <f ca="1">IF(COUNTIF(空き状況確認テーブル!CA82:CD82,"×")&lt;&gt;0,"×",IF(COUNTIF(空き状況確認テーブル!CA82:CD82,"△")&lt;&gt;0,"△",IF(COUNTIF(空き状況確認テーブル!CA82:CD82,"△")&lt;&gt;0,"△","〇")))</f>
        <v>△</v>
      </c>
      <c r="CB76" s="219"/>
      <c r="CC76" s="219"/>
      <c r="CD76" s="219"/>
      <c r="CE76" s="216" t="str">
        <f ca="1">IF(COUNTIF(空き状況確認テーブル!CE82:CG82,"×")&lt;&gt;0,"×",IF(COUNTIF(空き状況確認テーブル!CE82:CG82,"△")&lt;&gt;0,"△",IF(COUNTIF(空き状況確認テーブル!CE82:CG82,"△")&lt;&gt;0,"△","〇")))</f>
        <v>△</v>
      </c>
      <c r="CF76" s="217"/>
      <c r="CG76" s="220"/>
      <c r="CH76" s="187"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6" t="str">
        <f ca="1">IF(COUNTIF(空き状況確認テーブル!CN82:CP82,"×")&lt;&gt;0,"×",IF(COUNTIF(空き状況確認テーブル!CN82:CP82,"△")&lt;&gt;0,"△",IF(COUNTIF(空き状況確認テーブル!CN82:CP82,"△")&lt;&gt;0,"△","〇")))</f>
        <v>△</v>
      </c>
      <c r="CO76" s="217"/>
      <c r="CP76" s="218"/>
      <c r="CQ76" s="219" t="str">
        <f ca="1">IF(COUNTIF(空き状況確認テーブル!CQ82:CT82,"×")&lt;&gt;0,"×",IF(COUNTIF(空き状況確認テーブル!CQ82:CT82,"△")&lt;&gt;0,"△",IF(COUNTIF(空き状況確認テーブル!CQ82:CT82,"△")&lt;&gt;0,"△","〇")))</f>
        <v>〇</v>
      </c>
      <c r="CR76" s="219"/>
      <c r="CS76" s="219"/>
      <c r="CT76" s="219"/>
      <c r="CU76" s="219" t="str">
        <f ca="1">IF(COUNTIF(空き状況確認テーブル!CU82:CX82,"×")&lt;&gt;0,"×",IF(COUNTIF(空き状況確認テーブル!CU82:CX82,"△")&lt;&gt;0,"△",IF(COUNTIF(空き状況確認テーブル!CU82:CX82,"△")&lt;&gt;0,"△","〇")))</f>
        <v>〇</v>
      </c>
      <c r="CV76" s="219"/>
      <c r="CW76" s="219"/>
      <c r="CX76" s="219"/>
      <c r="CY76" s="219" t="str">
        <f ca="1">IF(COUNTIF(空き状況確認テーブル!CY82:DB82,"×")&lt;&gt;0,"×",IF(COUNTIF(空き状況確認テーブル!CY82:DB82,"△")&lt;&gt;0,"△",IF(COUNTIF(空き状況確認テーブル!CY82:DB82,"△")&lt;&gt;0,"△","〇")))</f>
        <v>△</v>
      </c>
      <c r="CZ76" s="219"/>
      <c r="DA76" s="219"/>
      <c r="DB76" s="219"/>
      <c r="DC76" s="216" t="str">
        <f ca="1">IF(COUNTIF(空き状況確認テーブル!DC82:DE82,"×")&lt;&gt;0,"×",IF(COUNTIF(空き状況確認テーブル!DC82:DE82,"△")&lt;&gt;0,"△",IF(COUNTIF(空き状況確認テーブル!DC82:DE82,"△")&lt;&gt;0,"△","〇")))</f>
        <v>△</v>
      </c>
      <c r="DD76" s="217"/>
      <c r="DE76" s="220"/>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6" t="str">
        <f ca="1">IF(COUNTIF(空き状況確認テーブル!DL82:DN82,"×")&lt;&gt;0,"×",IF(COUNTIF(空き状況確認テーブル!DL82:DN82,"△")&lt;&gt;0,"△",IF(COUNTIF(空き状況確認テーブル!DL82:DN82,"△")&lt;&gt;0,"△","〇")))</f>
        <v>△</v>
      </c>
      <c r="DM76" s="217"/>
      <c r="DN76" s="218"/>
      <c r="DO76" s="219" t="str">
        <f ca="1">IF(COUNTIF(空き状況確認テーブル!DO82:DR82,"×")&lt;&gt;0,"×",IF(COUNTIF(空き状況確認テーブル!DO82:DR82,"△")&lt;&gt;0,"△",IF(COUNTIF(空き状況確認テーブル!DO82:DR82,"△")&lt;&gt;0,"△","〇")))</f>
        <v>〇</v>
      </c>
      <c r="DP76" s="219"/>
      <c r="DQ76" s="219"/>
      <c r="DR76" s="219"/>
      <c r="DS76" s="219" t="str">
        <f ca="1">IF(COUNTIF(空き状況確認テーブル!DS82:DV82,"×")&lt;&gt;0,"×",IF(COUNTIF(空き状況確認テーブル!DS82:DV82,"△")&lt;&gt;0,"△",IF(COUNTIF(空き状況確認テーブル!DS82:DV82,"△")&lt;&gt;0,"△","〇")))</f>
        <v>〇</v>
      </c>
      <c r="DT76" s="219"/>
      <c r="DU76" s="219"/>
      <c r="DV76" s="219"/>
      <c r="DW76" s="219" t="str">
        <f ca="1">IF(COUNTIF(空き状況確認テーブル!DW82:DZ82,"×")&lt;&gt;0,"×",IF(COUNTIF(空き状況確認テーブル!DW82:DZ82,"△")&lt;&gt;0,"△",IF(COUNTIF(空き状況確認テーブル!DW82:DZ82,"△")&lt;&gt;0,"△","〇")))</f>
        <v>△</v>
      </c>
      <c r="DX76" s="219"/>
      <c r="DY76" s="219"/>
      <c r="DZ76" s="219"/>
      <c r="EA76" s="216" t="str">
        <f ca="1">IF(COUNTIF(空き状況確認テーブル!EA82:EC82,"×")&lt;&gt;0,"×",IF(COUNTIF(空き状況確認テーブル!EA82:EC82,"△")&lt;&gt;0,"△",IF(COUNTIF(空き状況確認テーブル!EA82:EC82,"△")&lt;&gt;0,"△","〇")))</f>
        <v>△</v>
      </c>
      <c r="EB76" s="217"/>
      <c r="EC76" s="220"/>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6" t="str">
        <f ca="1">IF(COUNTIF(空き状況確認テーブル!EJ82:EL82,"×")&lt;&gt;0,"×",IF(COUNTIF(空き状況確認テーブル!EJ82:EL82,"△")&lt;&gt;0,"△",IF(COUNTIF(空き状況確認テーブル!EJ82:EL82,"△")&lt;&gt;0,"△","〇")))</f>
        <v>×</v>
      </c>
      <c r="EK76" s="217"/>
      <c r="EL76" s="218"/>
      <c r="EM76" s="219" t="str">
        <f ca="1">IF(COUNTIF(空き状況確認テーブル!EM82:EP82,"×")&lt;&gt;0,"×",IF(COUNTIF(空き状況確認テーブル!EM82:EP82,"△")&lt;&gt;0,"△",IF(COUNTIF(空き状況確認テーブル!EM82:EP82,"△")&lt;&gt;0,"△","〇")))</f>
        <v>×</v>
      </c>
      <c r="EN76" s="219"/>
      <c r="EO76" s="219"/>
      <c r="EP76" s="219"/>
      <c r="EQ76" s="219" t="str">
        <f ca="1">IF(COUNTIF(空き状況確認テーブル!EQ82:ET82,"×")&lt;&gt;0,"×",IF(COUNTIF(空き状況確認テーブル!EQ82:ET82,"△")&lt;&gt;0,"△",IF(COUNTIF(空き状況確認テーブル!EQ82:ET82,"△")&lt;&gt;0,"△","〇")))</f>
        <v>×</v>
      </c>
      <c r="ER76" s="219"/>
      <c r="ES76" s="219"/>
      <c r="ET76" s="219"/>
      <c r="EU76" s="219" t="str">
        <f ca="1">IF(COUNTIF(空き状況確認テーブル!EU82:EX82,"×")&lt;&gt;0,"×",IF(COUNTIF(空き状況確認テーブル!EU82:EX82,"△")&lt;&gt;0,"△",IF(COUNTIF(空き状況確認テーブル!EU82:EX82,"△")&lt;&gt;0,"△","〇")))</f>
        <v>×</v>
      </c>
      <c r="EV76" s="219"/>
      <c r="EW76" s="219"/>
      <c r="EX76" s="219"/>
      <c r="EY76" s="216" t="str">
        <f ca="1">IF(COUNTIF(空き状況確認テーブル!EY82:FA82,"×")&lt;&gt;0,"×",IF(COUNTIF(空き状況確認テーブル!EY82:FA82,"△")&lt;&gt;0,"△",IF(COUNTIF(空き状況確認テーブル!EY82:FA82,"△")&lt;&gt;0,"△","〇")))</f>
        <v>×</v>
      </c>
      <c r="EZ76" s="217"/>
      <c r="FA76" s="220"/>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6" t="str">
        <f ca="1">IF(COUNTIF(空き状況確認テーブル!FH82:FJ82,"×")&lt;&gt;0,"×",IF(COUNTIF(空き状況確認テーブル!FH82:FJ82,"△")&lt;&gt;0,"△",IF(COUNTIF(空き状況確認テーブル!FH82:FJ82,"△")&lt;&gt;0,"△","〇")))</f>
        <v>×</v>
      </c>
      <c r="FI76" s="217"/>
      <c r="FJ76" s="218"/>
      <c r="FK76" s="219" t="str">
        <f ca="1">IF(COUNTIF(空き状況確認テーブル!FK82:FN82,"×")&lt;&gt;0,"×",IF(COUNTIF(空き状況確認テーブル!FK82:FN82,"△")&lt;&gt;0,"△",IF(COUNTIF(空き状況確認テーブル!FK82:FN82,"△")&lt;&gt;0,"△","〇")))</f>
        <v>×</v>
      </c>
      <c r="FL76" s="219"/>
      <c r="FM76" s="219"/>
      <c r="FN76" s="219"/>
      <c r="FO76" s="219" t="str">
        <f ca="1">IF(COUNTIF(空き状況確認テーブル!FO82:FR82,"×")&lt;&gt;0,"×",IF(COUNTIF(空き状況確認テーブル!FO82:FR82,"△")&lt;&gt;0,"△",IF(COUNTIF(空き状況確認テーブル!FO82:FR82,"△")&lt;&gt;0,"△","〇")))</f>
        <v>×</v>
      </c>
      <c r="FP76" s="219"/>
      <c r="FQ76" s="219"/>
      <c r="FR76" s="219"/>
      <c r="FS76" s="219" t="str">
        <f ca="1">IF(COUNTIF(空き状況確認テーブル!FS82:FV82,"×")&lt;&gt;0,"×",IF(COUNTIF(空き状況確認テーブル!FS82:FV82,"△")&lt;&gt;0,"△",IF(COUNTIF(空き状況確認テーブル!FS82:FV82,"△")&lt;&gt;0,"△","〇")))</f>
        <v>×</v>
      </c>
      <c r="FT76" s="219"/>
      <c r="FU76" s="219"/>
      <c r="FV76" s="219"/>
      <c r="FW76" s="216" t="str">
        <f ca="1">IF(COUNTIF(空き状況確認テーブル!FW82:FY82,"×")&lt;&gt;0,"×",IF(COUNTIF(空き状況確認テーブル!FW82:FY82,"△")&lt;&gt;0,"△",IF(COUNTIF(空き状況確認テーブル!FW82:FY82,"△")&lt;&gt;0,"△","〇")))</f>
        <v>×</v>
      </c>
      <c r="FX76" s="217"/>
      <c r="FY76" s="220"/>
    </row>
    <row r="77" spans="1:181">
      <c r="A77" s="17"/>
      <c r="B77" s="162" t="s">
        <v>364</v>
      </c>
      <c r="C77" s="202" t="s">
        <v>346</v>
      </c>
      <c r="D77" s="11" t="s">
        <v>249</v>
      </c>
      <c r="E77" s="10" t="str">
        <f>INDEX(施設情報!$D$1:$D$1000,MATCH(D77,施設情報!$C$1:$C$1000,0))</f>
        <v>1</v>
      </c>
      <c r="F77" s="11" t="s">
        <v>275</v>
      </c>
      <c r="G77" s="8" t="str">
        <f t="shared" si="29"/>
        <v>103-46391</v>
      </c>
      <c r="H77" s="10" t="str">
        <f t="shared" si="30"/>
        <v>103-46392</v>
      </c>
      <c r="I77" s="10" t="str">
        <f t="shared" si="31"/>
        <v>103-46393</v>
      </c>
      <c r="J77" s="10" t="str">
        <f t="shared" si="32"/>
        <v>103-46394</v>
      </c>
      <c r="K77" s="10" t="str">
        <f t="shared" si="33"/>
        <v>103-46395</v>
      </c>
      <c r="L77" s="10" t="str">
        <f t="shared" si="34"/>
        <v>103-46396</v>
      </c>
      <c r="M77" s="10" t="str">
        <f t="shared" si="35"/>
        <v>103-46397</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6" t="str">
        <f ca="1">IF(COUNTIF(空き状況確認テーブル!T83:V83,"×")&lt;&gt;0,"×",IF(COUNTIF(空き状況確認テーブル!T83:V83,"△")&lt;&gt;0,"△",IF(COUNTIF(空き状況確認テーブル!T83:V83,"△")&lt;&gt;0,"△","〇")))</f>
        <v>△</v>
      </c>
      <c r="U77" s="217"/>
      <c r="V77" s="218"/>
      <c r="W77" s="219" t="str">
        <f ca="1">IF(COUNTIF(空き状況確認テーブル!W83:Z83,"×")&lt;&gt;0,"×",IF(COUNTIF(空き状況確認テーブル!W83:Z83,"△")&lt;&gt;0,"△",IF(COUNTIF(空き状況確認テーブル!W83:Z83,"△")&lt;&gt;0,"△","〇")))</f>
        <v>〇</v>
      </c>
      <c r="X77" s="219"/>
      <c r="Y77" s="219"/>
      <c r="Z77" s="219"/>
      <c r="AA77" s="219" t="str">
        <f ca="1">IF(COUNTIF(空き状況確認テーブル!AA83:AD83,"×")&lt;&gt;0,"×",IF(COUNTIF(空き状況確認テーブル!AA83:AD83,"△")&lt;&gt;0,"△",IF(COUNTIF(空き状況確認テーブル!AA83:AD83,"△")&lt;&gt;0,"△","〇")))</f>
        <v>〇</v>
      </c>
      <c r="AB77" s="219"/>
      <c r="AC77" s="219"/>
      <c r="AD77" s="219"/>
      <c r="AE77" s="219" t="str">
        <f ca="1">IF(COUNTIF(空き状況確認テーブル!AE83:AH83,"×")&lt;&gt;0,"×",IF(COUNTIF(空き状況確認テーブル!AE83:AH83,"△")&lt;&gt;0,"△",IF(COUNTIF(空き状況確認テーブル!AE83:AH83,"△")&lt;&gt;0,"△","〇")))</f>
        <v>△</v>
      </c>
      <c r="AF77" s="219"/>
      <c r="AG77" s="219"/>
      <c r="AH77" s="219"/>
      <c r="AI77" s="216" t="str">
        <f ca="1">IF(COUNTIF(空き状況確認テーブル!AI83:AK83,"×")&lt;&gt;0,"×",IF(COUNTIF(空き状況確認テーブル!AI83:AK83,"△")&lt;&gt;0,"△",IF(COUNTIF(空き状況確認テーブル!AI83:AK83,"△")&lt;&gt;0,"△","〇")))</f>
        <v>△</v>
      </c>
      <c r="AJ77" s="217"/>
      <c r="AK77" s="220"/>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6" t="str">
        <f ca="1">IF(COUNTIF(空き状況確認テーブル!AR83:AT83,"×")&lt;&gt;0,"×",IF(COUNTIF(空き状況確認テーブル!AR83:AT83,"△")&lt;&gt;0,"△",IF(COUNTIF(空き状況確認テーブル!AR83:AT83,"△")&lt;&gt;0,"△","〇")))</f>
        <v>△</v>
      </c>
      <c r="AS77" s="217"/>
      <c r="AT77" s="218"/>
      <c r="AU77" s="219" t="str">
        <f ca="1">IF(COUNTIF(空き状況確認テーブル!AU83:AX83,"×")&lt;&gt;0,"×",IF(COUNTIF(空き状況確認テーブル!AU83:AX83,"△")&lt;&gt;0,"△",IF(COUNTIF(空き状況確認テーブル!AU83:AX83,"△")&lt;&gt;0,"△","〇")))</f>
        <v>〇</v>
      </c>
      <c r="AV77" s="219"/>
      <c r="AW77" s="219"/>
      <c r="AX77" s="219"/>
      <c r="AY77" s="219" t="str">
        <f ca="1">IF(COUNTIF(空き状況確認テーブル!AY83:BB83,"×")&lt;&gt;0,"×",IF(COUNTIF(空き状況確認テーブル!AY83:BB83,"△")&lt;&gt;0,"△",IF(COUNTIF(空き状況確認テーブル!AY83:BB83,"△")&lt;&gt;0,"△","〇")))</f>
        <v>〇</v>
      </c>
      <c r="AZ77" s="219"/>
      <c r="BA77" s="219"/>
      <c r="BB77" s="219"/>
      <c r="BC77" s="219" t="str">
        <f ca="1">IF(COUNTIF(空き状況確認テーブル!BC83:BF83,"×")&lt;&gt;0,"×",IF(COUNTIF(空き状況確認テーブル!BC83:BF83,"△")&lt;&gt;0,"△",IF(COUNTIF(空き状況確認テーブル!BC83:BF83,"△")&lt;&gt;0,"△","〇")))</f>
        <v>△</v>
      </c>
      <c r="BD77" s="219"/>
      <c r="BE77" s="219"/>
      <c r="BF77" s="219"/>
      <c r="BG77" s="216" t="str">
        <f ca="1">IF(COUNTIF(空き状況確認テーブル!BG83:BI83,"×")&lt;&gt;0,"×",IF(COUNTIF(空き状況確認テーブル!BG83:BI83,"△")&lt;&gt;0,"△",IF(COUNTIF(空き状況確認テーブル!BG83:BI83,"△")&lt;&gt;0,"△","〇")))</f>
        <v>△</v>
      </c>
      <c r="BH77" s="217"/>
      <c r="BI77" s="220"/>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6" t="str">
        <f ca="1">IF(COUNTIF(空き状況確認テーブル!BP83:BR83,"×")&lt;&gt;0,"×",IF(COUNTIF(空き状況確認テーブル!BP83:BR83,"△")&lt;&gt;0,"△",IF(COUNTIF(空き状況確認テーブル!BP83:BR83,"△")&lt;&gt;0,"△","〇")))</f>
        <v>△</v>
      </c>
      <c r="BQ77" s="217"/>
      <c r="BR77" s="218"/>
      <c r="BS77" s="219" t="str">
        <f ca="1">IF(COUNTIF(空き状況確認テーブル!BS83:BV83,"×")&lt;&gt;0,"×",IF(COUNTIF(空き状況確認テーブル!BS83:BV83,"△")&lt;&gt;0,"△",IF(COUNTIF(空き状況確認テーブル!BS83:BV83,"△")&lt;&gt;0,"△","〇")))</f>
        <v>〇</v>
      </c>
      <c r="BT77" s="219"/>
      <c r="BU77" s="219"/>
      <c r="BV77" s="219"/>
      <c r="BW77" s="219" t="str">
        <f ca="1">IF(COUNTIF(空き状況確認テーブル!BW83:BZ83,"×")&lt;&gt;0,"×",IF(COUNTIF(空き状況確認テーブル!BW83:BZ83,"△")&lt;&gt;0,"△",IF(COUNTIF(空き状況確認テーブル!BW83:BZ83,"△")&lt;&gt;0,"△","〇")))</f>
        <v>〇</v>
      </c>
      <c r="BX77" s="219"/>
      <c r="BY77" s="219"/>
      <c r="BZ77" s="219"/>
      <c r="CA77" s="219" t="str">
        <f ca="1">IF(COUNTIF(空き状況確認テーブル!CA83:CD83,"×")&lt;&gt;0,"×",IF(COUNTIF(空き状況確認テーブル!CA83:CD83,"△")&lt;&gt;0,"△",IF(COUNTIF(空き状況確認テーブル!CA83:CD83,"△")&lt;&gt;0,"△","〇")))</f>
        <v>△</v>
      </c>
      <c r="CB77" s="219"/>
      <c r="CC77" s="219"/>
      <c r="CD77" s="219"/>
      <c r="CE77" s="216" t="str">
        <f ca="1">IF(COUNTIF(空き状況確認テーブル!CE83:CG83,"×")&lt;&gt;0,"×",IF(COUNTIF(空き状況確認テーブル!CE83:CG83,"△")&lt;&gt;0,"△",IF(COUNTIF(空き状況確認テーブル!CE83:CG83,"△")&lt;&gt;0,"△","〇")))</f>
        <v>△</v>
      </c>
      <c r="CF77" s="217"/>
      <c r="CG77" s="220"/>
      <c r="CH77" s="187"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6" t="str">
        <f ca="1">IF(COUNTIF(空き状況確認テーブル!CN83:CP83,"×")&lt;&gt;0,"×",IF(COUNTIF(空き状況確認テーブル!CN83:CP83,"△")&lt;&gt;0,"△",IF(COUNTIF(空き状況確認テーブル!CN83:CP83,"△")&lt;&gt;0,"△","〇")))</f>
        <v>△</v>
      </c>
      <c r="CO77" s="217"/>
      <c r="CP77" s="218"/>
      <c r="CQ77" s="219" t="str">
        <f ca="1">IF(COUNTIF(空き状況確認テーブル!CQ83:CT83,"×")&lt;&gt;0,"×",IF(COUNTIF(空き状況確認テーブル!CQ83:CT83,"△")&lt;&gt;0,"△",IF(COUNTIF(空き状況確認テーブル!CQ83:CT83,"△")&lt;&gt;0,"△","〇")))</f>
        <v>〇</v>
      </c>
      <c r="CR77" s="219"/>
      <c r="CS77" s="219"/>
      <c r="CT77" s="219"/>
      <c r="CU77" s="219" t="str">
        <f ca="1">IF(COUNTIF(空き状況確認テーブル!CU83:CX83,"×")&lt;&gt;0,"×",IF(COUNTIF(空き状況確認テーブル!CU83:CX83,"△")&lt;&gt;0,"△",IF(COUNTIF(空き状況確認テーブル!CU83:CX83,"△")&lt;&gt;0,"△","〇")))</f>
        <v>〇</v>
      </c>
      <c r="CV77" s="219"/>
      <c r="CW77" s="219"/>
      <c r="CX77" s="219"/>
      <c r="CY77" s="219" t="str">
        <f ca="1">IF(COUNTIF(空き状況確認テーブル!CY83:DB83,"×")&lt;&gt;0,"×",IF(COUNTIF(空き状況確認テーブル!CY83:DB83,"△")&lt;&gt;0,"△",IF(COUNTIF(空き状況確認テーブル!CY83:DB83,"△")&lt;&gt;0,"△","〇")))</f>
        <v>△</v>
      </c>
      <c r="CZ77" s="219"/>
      <c r="DA77" s="219"/>
      <c r="DB77" s="219"/>
      <c r="DC77" s="216" t="str">
        <f ca="1">IF(COUNTIF(空き状況確認テーブル!DC83:DE83,"×")&lt;&gt;0,"×",IF(COUNTIF(空き状況確認テーブル!DC83:DE83,"△")&lt;&gt;0,"△",IF(COUNTIF(空き状況確認テーブル!DC83:DE83,"△")&lt;&gt;0,"△","〇")))</f>
        <v>△</v>
      </c>
      <c r="DD77" s="217"/>
      <c r="DE77" s="220"/>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6" t="str">
        <f ca="1">IF(COUNTIF(空き状況確認テーブル!DL83:DN83,"×")&lt;&gt;0,"×",IF(COUNTIF(空き状況確認テーブル!DL83:DN83,"△")&lt;&gt;0,"△",IF(COUNTIF(空き状況確認テーブル!DL83:DN83,"△")&lt;&gt;0,"△","〇")))</f>
        <v>△</v>
      </c>
      <c r="DM77" s="217"/>
      <c r="DN77" s="218"/>
      <c r="DO77" s="219" t="str">
        <f ca="1">IF(COUNTIF(空き状況確認テーブル!DO83:DR83,"×")&lt;&gt;0,"×",IF(COUNTIF(空き状況確認テーブル!DO83:DR83,"△")&lt;&gt;0,"△",IF(COUNTIF(空き状況確認テーブル!DO83:DR83,"△")&lt;&gt;0,"△","〇")))</f>
        <v>〇</v>
      </c>
      <c r="DP77" s="219"/>
      <c r="DQ77" s="219"/>
      <c r="DR77" s="219"/>
      <c r="DS77" s="219" t="str">
        <f ca="1">IF(COUNTIF(空き状況確認テーブル!DS83:DV83,"×")&lt;&gt;0,"×",IF(COUNTIF(空き状況確認テーブル!DS83:DV83,"△")&lt;&gt;0,"△",IF(COUNTIF(空き状況確認テーブル!DS83:DV83,"△")&lt;&gt;0,"△","〇")))</f>
        <v>〇</v>
      </c>
      <c r="DT77" s="219"/>
      <c r="DU77" s="219"/>
      <c r="DV77" s="219"/>
      <c r="DW77" s="219" t="str">
        <f ca="1">IF(COUNTIF(空き状況確認テーブル!DW83:DZ83,"×")&lt;&gt;0,"×",IF(COUNTIF(空き状況確認テーブル!DW83:DZ83,"△")&lt;&gt;0,"△",IF(COUNTIF(空き状況確認テーブル!DW83:DZ83,"△")&lt;&gt;0,"△","〇")))</f>
        <v>△</v>
      </c>
      <c r="DX77" s="219"/>
      <c r="DY77" s="219"/>
      <c r="DZ77" s="219"/>
      <c r="EA77" s="216" t="str">
        <f ca="1">IF(COUNTIF(空き状況確認テーブル!EA83:EC83,"×")&lt;&gt;0,"×",IF(COUNTIF(空き状況確認テーブル!EA83:EC83,"△")&lt;&gt;0,"△",IF(COUNTIF(空き状況確認テーブル!EA83:EC83,"△")&lt;&gt;0,"△","〇")))</f>
        <v>△</v>
      </c>
      <c r="EB77" s="217"/>
      <c r="EC77" s="220"/>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6" t="str">
        <f ca="1">IF(COUNTIF(空き状況確認テーブル!EJ83:EL83,"×")&lt;&gt;0,"×",IF(COUNTIF(空き状況確認テーブル!EJ83:EL83,"△")&lt;&gt;0,"△",IF(COUNTIF(空き状況確認テーブル!EJ83:EL83,"△")&lt;&gt;0,"△","〇")))</f>
        <v>×</v>
      </c>
      <c r="EK77" s="217"/>
      <c r="EL77" s="218"/>
      <c r="EM77" s="219" t="str">
        <f ca="1">IF(COUNTIF(空き状況確認テーブル!EM83:EP83,"×")&lt;&gt;0,"×",IF(COUNTIF(空き状況確認テーブル!EM83:EP83,"△")&lt;&gt;0,"△",IF(COUNTIF(空き状況確認テーブル!EM83:EP83,"△")&lt;&gt;0,"△","〇")))</f>
        <v>×</v>
      </c>
      <c r="EN77" s="219"/>
      <c r="EO77" s="219"/>
      <c r="EP77" s="219"/>
      <c r="EQ77" s="219" t="str">
        <f ca="1">IF(COUNTIF(空き状況確認テーブル!EQ83:ET83,"×")&lt;&gt;0,"×",IF(COUNTIF(空き状況確認テーブル!EQ83:ET83,"△")&lt;&gt;0,"△",IF(COUNTIF(空き状況確認テーブル!EQ83:ET83,"△")&lt;&gt;0,"△","〇")))</f>
        <v>×</v>
      </c>
      <c r="ER77" s="219"/>
      <c r="ES77" s="219"/>
      <c r="ET77" s="219"/>
      <c r="EU77" s="219" t="str">
        <f ca="1">IF(COUNTIF(空き状況確認テーブル!EU83:EX83,"×")&lt;&gt;0,"×",IF(COUNTIF(空き状況確認テーブル!EU83:EX83,"△")&lt;&gt;0,"△",IF(COUNTIF(空き状況確認テーブル!EU83:EX83,"△")&lt;&gt;0,"△","〇")))</f>
        <v>×</v>
      </c>
      <c r="EV77" s="219"/>
      <c r="EW77" s="219"/>
      <c r="EX77" s="219"/>
      <c r="EY77" s="216" t="str">
        <f ca="1">IF(COUNTIF(空き状況確認テーブル!EY83:FA83,"×")&lt;&gt;0,"×",IF(COUNTIF(空き状況確認テーブル!EY83:FA83,"△")&lt;&gt;0,"△",IF(COUNTIF(空き状況確認テーブル!EY83:FA83,"△")&lt;&gt;0,"△","〇")))</f>
        <v>×</v>
      </c>
      <c r="EZ77" s="217"/>
      <c r="FA77" s="220"/>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6" t="str">
        <f ca="1">IF(COUNTIF(空き状況確認テーブル!FH83:FJ83,"×")&lt;&gt;0,"×",IF(COUNTIF(空き状況確認テーブル!FH83:FJ83,"△")&lt;&gt;0,"△",IF(COUNTIF(空き状況確認テーブル!FH83:FJ83,"△")&lt;&gt;0,"△","〇")))</f>
        <v>×</v>
      </c>
      <c r="FI77" s="217"/>
      <c r="FJ77" s="218"/>
      <c r="FK77" s="219" t="str">
        <f ca="1">IF(COUNTIF(空き状況確認テーブル!FK83:FN83,"×")&lt;&gt;0,"×",IF(COUNTIF(空き状況確認テーブル!FK83:FN83,"△")&lt;&gt;0,"△",IF(COUNTIF(空き状況確認テーブル!FK83:FN83,"△")&lt;&gt;0,"△","〇")))</f>
        <v>×</v>
      </c>
      <c r="FL77" s="219"/>
      <c r="FM77" s="219"/>
      <c r="FN77" s="219"/>
      <c r="FO77" s="219" t="str">
        <f ca="1">IF(COUNTIF(空き状況確認テーブル!FO83:FR83,"×")&lt;&gt;0,"×",IF(COUNTIF(空き状況確認テーブル!FO83:FR83,"△")&lt;&gt;0,"△",IF(COUNTIF(空き状況確認テーブル!FO83:FR83,"△")&lt;&gt;0,"△","〇")))</f>
        <v>×</v>
      </c>
      <c r="FP77" s="219"/>
      <c r="FQ77" s="219"/>
      <c r="FR77" s="219"/>
      <c r="FS77" s="219" t="str">
        <f ca="1">IF(COUNTIF(空き状況確認テーブル!FS83:FV83,"×")&lt;&gt;0,"×",IF(COUNTIF(空き状況確認テーブル!FS83:FV83,"△")&lt;&gt;0,"△",IF(COUNTIF(空き状況確認テーブル!FS83:FV83,"△")&lt;&gt;0,"△","〇")))</f>
        <v>×</v>
      </c>
      <c r="FT77" s="219"/>
      <c r="FU77" s="219"/>
      <c r="FV77" s="219"/>
      <c r="FW77" s="216" t="str">
        <f ca="1">IF(COUNTIF(空き状況確認テーブル!FW83:FY83,"×")&lt;&gt;0,"×",IF(COUNTIF(空き状況確認テーブル!FW83:FY83,"△")&lt;&gt;0,"△",IF(COUNTIF(空き状況確認テーブル!FW83:FY83,"△")&lt;&gt;0,"△","〇")))</f>
        <v>×</v>
      </c>
      <c r="FX77" s="217"/>
      <c r="FY77" s="220"/>
    </row>
    <row r="78" spans="1:181">
      <c r="A78" s="17"/>
      <c r="B78" s="164" t="s">
        <v>364</v>
      </c>
      <c r="C78" s="202" t="s">
        <v>347</v>
      </c>
      <c r="D78" s="11" t="s">
        <v>250</v>
      </c>
      <c r="E78" s="10" t="str">
        <f>INDEX(施設情報!$D$1:$D$1000,MATCH(D78,施設情報!$C$1:$C$1000,0))</f>
        <v>1</v>
      </c>
      <c r="F78" s="11" t="s">
        <v>275</v>
      </c>
      <c r="G78" s="8" t="str">
        <f t="shared" si="29"/>
        <v>104-46391</v>
      </c>
      <c r="H78" s="10" t="str">
        <f t="shared" si="30"/>
        <v>104-46392</v>
      </c>
      <c r="I78" s="10" t="str">
        <f t="shared" si="31"/>
        <v>104-46393</v>
      </c>
      <c r="J78" s="10" t="str">
        <f t="shared" si="32"/>
        <v>104-46394</v>
      </c>
      <c r="K78" s="10" t="str">
        <f t="shared" si="33"/>
        <v>104-46395</v>
      </c>
      <c r="L78" s="10" t="str">
        <f t="shared" si="34"/>
        <v>104-46396</v>
      </c>
      <c r="M78" s="10" t="str">
        <f t="shared" si="35"/>
        <v>104-46397</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6" t="str">
        <f ca="1">IF(COUNTIF(空き状況確認テーブル!T84:V84,"×")&lt;&gt;0,"×",IF(COUNTIF(空き状況確認テーブル!T84:V84,"△")&lt;&gt;0,"△",IF(COUNTIF(空き状況確認テーブル!T84:V84,"△")&lt;&gt;0,"△","〇")))</f>
        <v>△</v>
      </c>
      <c r="U78" s="217"/>
      <c r="V78" s="218"/>
      <c r="W78" s="219" t="str">
        <f ca="1">IF(COUNTIF(空き状況確認テーブル!W84:Z84,"×")&lt;&gt;0,"×",IF(COUNTIF(空き状況確認テーブル!W84:Z84,"△")&lt;&gt;0,"△",IF(COUNTIF(空き状況確認テーブル!W84:Z84,"△")&lt;&gt;0,"△","〇")))</f>
        <v>〇</v>
      </c>
      <c r="X78" s="219"/>
      <c r="Y78" s="219"/>
      <c r="Z78" s="219"/>
      <c r="AA78" s="219" t="str">
        <f ca="1">IF(COUNTIF(空き状況確認テーブル!AA84:AD84,"×")&lt;&gt;0,"×",IF(COUNTIF(空き状況確認テーブル!AA84:AD84,"△")&lt;&gt;0,"△",IF(COUNTIF(空き状況確認テーブル!AA84:AD84,"△")&lt;&gt;0,"△","〇")))</f>
        <v>〇</v>
      </c>
      <c r="AB78" s="219"/>
      <c r="AC78" s="219"/>
      <c r="AD78" s="219"/>
      <c r="AE78" s="219" t="str">
        <f ca="1">IF(COUNTIF(空き状況確認テーブル!AE84:AH84,"×")&lt;&gt;0,"×",IF(COUNTIF(空き状況確認テーブル!AE84:AH84,"△")&lt;&gt;0,"△",IF(COUNTIF(空き状況確認テーブル!AE84:AH84,"△")&lt;&gt;0,"△","〇")))</f>
        <v>△</v>
      </c>
      <c r="AF78" s="219"/>
      <c r="AG78" s="219"/>
      <c r="AH78" s="219"/>
      <c r="AI78" s="216" t="str">
        <f ca="1">IF(COUNTIF(空き状況確認テーブル!AI84:AK84,"×")&lt;&gt;0,"×",IF(COUNTIF(空き状況確認テーブル!AI84:AK84,"△")&lt;&gt;0,"△",IF(COUNTIF(空き状況確認テーブル!AI84:AK84,"△")&lt;&gt;0,"△","〇")))</f>
        <v>△</v>
      </c>
      <c r="AJ78" s="217"/>
      <c r="AK78" s="220"/>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6" t="str">
        <f ca="1">IF(COUNTIF(空き状況確認テーブル!AR84:AT84,"×")&lt;&gt;0,"×",IF(COUNTIF(空き状況確認テーブル!AR84:AT84,"△")&lt;&gt;0,"△",IF(COUNTIF(空き状況確認テーブル!AR84:AT84,"△")&lt;&gt;0,"△","〇")))</f>
        <v>△</v>
      </c>
      <c r="AS78" s="217"/>
      <c r="AT78" s="218"/>
      <c r="AU78" s="219" t="str">
        <f ca="1">IF(COUNTIF(空き状況確認テーブル!AU84:AX84,"×")&lt;&gt;0,"×",IF(COUNTIF(空き状況確認テーブル!AU84:AX84,"△")&lt;&gt;0,"△",IF(COUNTIF(空き状況確認テーブル!AU84:AX84,"△")&lt;&gt;0,"△","〇")))</f>
        <v>〇</v>
      </c>
      <c r="AV78" s="219"/>
      <c r="AW78" s="219"/>
      <c r="AX78" s="219"/>
      <c r="AY78" s="219" t="str">
        <f ca="1">IF(COUNTIF(空き状況確認テーブル!AY84:BB84,"×")&lt;&gt;0,"×",IF(COUNTIF(空き状況確認テーブル!AY84:BB84,"△")&lt;&gt;0,"△",IF(COUNTIF(空き状況確認テーブル!AY84:BB84,"△")&lt;&gt;0,"△","〇")))</f>
        <v>〇</v>
      </c>
      <c r="AZ78" s="219"/>
      <c r="BA78" s="219"/>
      <c r="BB78" s="219"/>
      <c r="BC78" s="219" t="str">
        <f ca="1">IF(COUNTIF(空き状況確認テーブル!BC84:BF84,"×")&lt;&gt;0,"×",IF(COUNTIF(空き状況確認テーブル!BC84:BF84,"△")&lt;&gt;0,"△",IF(COUNTIF(空き状況確認テーブル!BC84:BF84,"△")&lt;&gt;0,"△","〇")))</f>
        <v>△</v>
      </c>
      <c r="BD78" s="219"/>
      <c r="BE78" s="219"/>
      <c r="BF78" s="219"/>
      <c r="BG78" s="216" t="str">
        <f ca="1">IF(COUNTIF(空き状況確認テーブル!BG84:BI84,"×")&lt;&gt;0,"×",IF(COUNTIF(空き状況確認テーブル!BG84:BI84,"△")&lt;&gt;0,"△",IF(COUNTIF(空き状況確認テーブル!BG84:BI84,"△")&lt;&gt;0,"△","〇")))</f>
        <v>△</v>
      </c>
      <c r="BH78" s="217"/>
      <c r="BI78" s="220"/>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6" t="str">
        <f ca="1">IF(COUNTIF(空き状況確認テーブル!BP84:BR84,"×")&lt;&gt;0,"×",IF(COUNTIF(空き状況確認テーブル!BP84:BR84,"△")&lt;&gt;0,"△",IF(COUNTIF(空き状況確認テーブル!BP84:BR84,"△")&lt;&gt;0,"△","〇")))</f>
        <v>△</v>
      </c>
      <c r="BQ78" s="217"/>
      <c r="BR78" s="218"/>
      <c r="BS78" s="219" t="str">
        <f ca="1">IF(COUNTIF(空き状況確認テーブル!BS84:BV84,"×")&lt;&gt;0,"×",IF(COUNTIF(空き状況確認テーブル!BS84:BV84,"△")&lt;&gt;0,"△",IF(COUNTIF(空き状況確認テーブル!BS84:BV84,"△")&lt;&gt;0,"△","〇")))</f>
        <v>〇</v>
      </c>
      <c r="BT78" s="219"/>
      <c r="BU78" s="219"/>
      <c r="BV78" s="219"/>
      <c r="BW78" s="219" t="str">
        <f ca="1">IF(COUNTIF(空き状況確認テーブル!BW84:BZ84,"×")&lt;&gt;0,"×",IF(COUNTIF(空き状況確認テーブル!BW84:BZ84,"△")&lt;&gt;0,"△",IF(COUNTIF(空き状況確認テーブル!BW84:BZ84,"△")&lt;&gt;0,"△","〇")))</f>
        <v>〇</v>
      </c>
      <c r="BX78" s="219"/>
      <c r="BY78" s="219"/>
      <c r="BZ78" s="219"/>
      <c r="CA78" s="219" t="str">
        <f ca="1">IF(COUNTIF(空き状況確認テーブル!CA84:CD84,"×")&lt;&gt;0,"×",IF(COUNTIF(空き状況確認テーブル!CA84:CD84,"△")&lt;&gt;0,"△",IF(COUNTIF(空き状況確認テーブル!CA84:CD84,"△")&lt;&gt;0,"△","〇")))</f>
        <v>△</v>
      </c>
      <c r="CB78" s="219"/>
      <c r="CC78" s="219"/>
      <c r="CD78" s="219"/>
      <c r="CE78" s="216" t="str">
        <f ca="1">IF(COUNTIF(空き状況確認テーブル!CE84:CG84,"×")&lt;&gt;0,"×",IF(COUNTIF(空き状況確認テーブル!CE84:CG84,"△")&lt;&gt;0,"△",IF(COUNTIF(空き状況確認テーブル!CE84:CG84,"△")&lt;&gt;0,"△","〇")))</f>
        <v>△</v>
      </c>
      <c r="CF78" s="217"/>
      <c r="CG78" s="220"/>
      <c r="CH78" s="187"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6" t="str">
        <f ca="1">IF(COUNTIF(空き状況確認テーブル!CN84:CP84,"×")&lt;&gt;0,"×",IF(COUNTIF(空き状況確認テーブル!CN84:CP84,"△")&lt;&gt;0,"△",IF(COUNTIF(空き状況確認テーブル!CN84:CP84,"△")&lt;&gt;0,"△","〇")))</f>
        <v>△</v>
      </c>
      <c r="CO78" s="217"/>
      <c r="CP78" s="218"/>
      <c r="CQ78" s="219" t="str">
        <f ca="1">IF(COUNTIF(空き状況確認テーブル!CQ84:CT84,"×")&lt;&gt;0,"×",IF(COUNTIF(空き状況確認テーブル!CQ84:CT84,"△")&lt;&gt;0,"△",IF(COUNTIF(空き状況確認テーブル!CQ84:CT84,"△")&lt;&gt;0,"△","〇")))</f>
        <v>〇</v>
      </c>
      <c r="CR78" s="219"/>
      <c r="CS78" s="219"/>
      <c r="CT78" s="219"/>
      <c r="CU78" s="219" t="str">
        <f ca="1">IF(COUNTIF(空き状況確認テーブル!CU84:CX84,"×")&lt;&gt;0,"×",IF(COUNTIF(空き状況確認テーブル!CU84:CX84,"△")&lt;&gt;0,"△",IF(COUNTIF(空き状況確認テーブル!CU84:CX84,"△")&lt;&gt;0,"△","〇")))</f>
        <v>〇</v>
      </c>
      <c r="CV78" s="219"/>
      <c r="CW78" s="219"/>
      <c r="CX78" s="219"/>
      <c r="CY78" s="219" t="str">
        <f ca="1">IF(COUNTIF(空き状況確認テーブル!CY84:DB84,"×")&lt;&gt;0,"×",IF(COUNTIF(空き状況確認テーブル!CY84:DB84,"△")&lt;&gt;0,"△",IF(COUNTIF(空き状況確認テーブル!CY84:DB84,"△")&lt;&gt;0,"△","〇")))</f>
        <v>△</v>
      </c>
      <c r="CZ78" s="219"/>
      <c r="DA78" s="219"/>
      <c r="DB78" s="219"/>
      <c r="DC78" s="216" t="str">
        <f ca="1">IF(COUNTIF(空き状況確認テーブル!DC84:DE84,"×")&lt;&gt;0,"×",IF(COUNTIF(空き状況確認テーブル!DC84:DE84,"△")&lt;&gt;0,"△",IF(COUNTIF(空き状況確認テーブル!DC84:DE84,"△")&lt;&gt;0,"△","〇")))</f>
        <v>△</v>
      </c>
      <c r="DD78" s="217"/>
      <c r="DE78" s="220"/>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6" t="str">
        <f ca="1">IF(COUNTIF(空き状況確認テーブル!DL84:DN84,"×")&lt;&gt;0,"×",IF(COUNTIF(空き状況確認テーブル!DL84:DN84,"△")&lt;&gt;0,"△",IF(COUNTIF(空き状況確認テーブル!DL84:DN84,"△")&lt;&gt;0,"△","〇")))</f>
        <v>△</v>
      </c>
      <c r="DM78" s="217"/>
      <c r="DN78" s="218"/>
      <c r="DO78" s="219" t="str">
        <f ca="1">IF(COUNTIF(空き状況確認テーブル!DO84:DR84,"×")&lt;&gt;0,"×",IF(COUNTIF(空き状況確認テーブル!DO84:DR84,"△")&lt;&gt;0,"△",IF(COUNTIF(空き状況確認テーブル!DO84:DR84,"△")&lt;&gt;0,"△","〇")))</f>
        <v>×</v>
      </c>
      <c r="DP78" s="219"/>
      <c r="DQ78" s="219"/>
      <c r="DR78" s="219"/>
      <c r="DS78" s="219" t="str">
        <f ca="1">IF(COUNTIF(空き状況確認テーブル!DS84:DV84,"×")&lt;&gt;0,"×",IF(COUNTIF(空き状況確認テーブル!DS84:DV84,"△")&lt;&gt;0,"△",IF(COUNTIF(空き状況確認テーブル!DS84:DV84,"△")&lt;&gt;0,"△","〇")))</f>
        <v>×</v>
      </c>
      <c r="DT78" s="219"/>
      <c r="DU78" s="219"/>
      <c r="DV78" s="219"/>
      <c r="DW78" s="219" t="str">
        <f ca="1">IF(COUNTIF(空き状況確認テーブル!DW84:DZ84,"×")&lt;&gt;0,"×",IF(COUNTIF(空き状況確認テーブル!DW84:DZ84,"△")&lt;&gt;0,"△",IF(COUNTIF(空き状況確認テーブル!DW84:DZ84,"△")&lt;&gt;0,"△","〇")))</f>
        <v>△</v>
      </c>
      <c r="DX78" s="219"/>
      <c r="DY78" s="219"/>
      <c r="DZ78" s="219"/>
      <c r="EA78" s="216" t="str">
        <f ca="1">IF(COUNTIF(空き状況確認テーブル!EA84:EC84,"×")&lt;&gt;0,"×",IF(COUNTIF(空き状況確認テーブル!EA84:EC84,"△")&lt;&gt;0,"△",IF(COUNTIF(空き状況確認テーブル!EA84:EC84,"△")&lt;&gt;0,"△","〇")))</f>
        <v>△</v>
      </c>
      <c r="EB78" s="217"/>
      <c r="EC78" s="220"/>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6" t="str">
        <f ca="1">IF(COUNTIF(空き状況確認テーブル!EJ84:EL84,"×")&lt;&gt;0,"×",IF(COUNTIF(空き状況確認テーブル!EJ84:EL84,"△")&lt;&gt;0,"△",IF(COUNTIF(空き状況確認テーブル!EJ84:EL84,"△")&lt;&gt;0,"△","〇")))</f>
        <v>×</v>
      </c>
      <c r="EK78" s="217"/>
      <c r="EL78" s="218"/>
      <c r="EM78" s="219" t="str">
        <f ca="1">IF(COUNTIF(空き状況確認テーブル!EM84:EP84,"×")&lt;&gt;0,"×",IF(COUNTIF(空き状況確認テーブル!EM84:EP84,"△")&lt;&gt;0,"△",IF(COUNTIF(空き状況確認テーブル!EM84:EP84,"△")&lt;&gt;0,"△","〇")))</f>
        <v>×</v>
      </c>
      <c r="EN78" s="219"/>
      <c r="EO78" s="219"/>
      <c r="EP78" s="219"/>
      <c r="EQ78" s="219" t="str">
        <f ca="1">IF(COUNTIF(空き状況確認テーブル!EQ84:ET84,"×")&lt;&gt;0,"×",IF(COUNTIF(空き状況確認テーブル!EQ84:ET84,"△")&lt;&gt;0,"△",IF(COUNTIF(空き状況確認テーブル!EQ84:ET84,"△")&lt;&gt;0,"△","〇")))</f>
        <v>×</v>
      </c>
      <c r="ER78" s="219"/>
      <c r="ES78" s="219"/>
      <c r="ET78" s="219"/>
      <c r="EU78" s="219" t="str">
        <f ca="1">IF(COUNTIF(空き状況確認テーブル!EU84:EX84,"×")&lt;&gt;0,"×",IF(COUNTIF(空き状況確認テーブル!EU84:EX84,"△")&lt;&gt;0,"△",IF(COUNTIF(空き状況確認テーブル!EU84:EX84,"△")&lt;&gt;0,"△","〇")))</f>
        <v>×</v>
      </c>
      <c r="EV78" s="219"/>
      <c r="EW78" s="219"/>
      <c r="EX78" s="219"/>
      <c r="EY78" s="216" t="str">
        <f ca="1">IF(COUNTIF(空き状況確認テーブル!EY84:FA84,"×")&lt;&gt;0,"×",IF(COUNTIF(空き状況確認テーブル!EY84:FA84,"△")&lt;&gt;0,"△",IF(COUNTIF(空き状況確認テーブル!EY84:FA84,"△")&lt;&gt;0,"△","〇")))</f>
        <v>×</v>
      </c>
      <c r="EZ78" s="217"/>
      <c r="FA78" s="220"/>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6" t="str">
        <f ca="1">IF(COUNTIF(空き状況確認テーブル!FH84:FJ84,"×")&lt;&gt;0,"×",IF(COUNTIF(空き状況確認テーブル!FH84:FJ84,"△")&lt;&gt;0,"△",IF(COUNTIF(空き状況確認テーブル!FH84:FJ84,"△")&lt;&gt;0,"△","〇")))</f>
        <v>×</v>
      </c>
      <c r="FI78" s="217"/>
      <c r="FJ78" s="218"/>
      <c r="FK78" s="219" t="str">
        <f ca="1">IF(COUNTIF(空き状況確認テーブル!FK84:FN84,"×")&lt;&gt;0,"×",IF(COUNTIF(空き状況確認テーブル!FK84:FN84,"△")&lt;&gt;0,"△",IF(COUNTIF(空き状況確認テーブル!FK84:FN84,"△")&lt;&gt;0,"△","〇")))</f>
        <v>×</v>
      </c>
      <c r="FL78" s="219"/>
      <c r="FM78" s="219"/>
      <c r="FN78" s="219"/>
      <c r="FO78" s="219" t="str">
        <f ca="1">IF(COUNTIF(空き状況確認テーブル!FO84:FR84,"×")&lt;&gt;0,"×",IF(COUNTIF(空き状況確認テーブル!FO84:FR84,"△")&lt;&gt;0,"△",IF(COUNTIF(空き状況確認テーブル!FO84:FR84,"△")&lt;&gt;0,"△","〇")))</f>
        <v>×</v>
      </c>
      <c r="FP78" s="219"/>
      <c r="FQ78" s="219"/>
      <c r="FR78" s="219"/>
      <c r="FS78" s="219" t="str">
        <f ca="1">IF(COUNTIF(空き状況確認テーブル!FS84:FV84,"×")&lt;&gt;0,"×",IF(COUNTIF(空き状況確認テーブル!FS84:FV84,"△")&lt;&gt;0,"△",IF(COUNTIF(空き状況確認テーブル!FS84:FV84,"△")&lt;&gt;0,"△","〇")))</f>
        <v>×</v>
      </c>
      <c r="FT78" s="219"/>
      <c r="FU78" s="219"/>
      <c r="FV78" s="219"/>
      <c r="FW78" s="216" t="str">
        <f ca="1">IF(COUNTIF(空き状況確認テーブル!FW84:FY84,"×")&lt;&gt;0,"×",IF(COUNTIF(空き状況確認テーブル!FW84:FY84,"△")&lt;&gt;0,"△",IF(COUNTIF(空き状況確認テーブル!FW84:FY84,"△")&lt;&gt;0,"△","〇")))</f>
        <v>×</v>
      </c>
      <c r="FX78" s="217"/>
      <c r="FY78" s="220"/>
    </row>
    <row r="79" spans="1:181">
      <c r="A79" s="17"/>
      <c r="B79" s="164" t="s">
        <v>364</v>
      </c>
      <c r="C79" s="202" t="s">
        <v>348</v>
      </c>
      <c r="D79" s="11" t="s">
        <v>251</v>
      </c>
      <c r="E79" s="10" t="str">
        <f>INDEX(施設情報!$D$1:$D$1000,MATCH(D79,施設情報!$C$1:$C$1000,0))</f>
        <v>1</v>
      </c>
      <c r="F79" s="11" t="s">
        <v>275</v>
      </c>
      <c r="G79" s="8" t="str">
        <f t="shared" si="29"/>
        <v>105-46391</v>
      </c>
      <c r="H79" s="10" t="str">
        <f t="shared" si="30"/>
        <v>105-46392</v>
      </c>
      <c r="I79" s="10" t="str">
        <f t="shared" si="31"/>
        <v>105-46393</v>
      </c>
      <c r="J79" s="10" t="str">
        <f t="shared" si="32"/>
        <v>105-46394</v>
      </c>
      <c r="K79" s="10" t="str">
        <f t="shared" si="33"/>
        <v>105-46395</v>
      </c>
      <c r="L79" s="10" t="str">
        <f t="shared" si="34"/>
        <v>105-46396</v>
      </c>
      <c r="M79" s="10" t="str">
        <f t="shared" si="35"/>
        <v>105-46397</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6" t="str">
        <f ca="1">IF(COUNTIF(空き状況確認テーブル!T85:V85,"×")&lt;&gt;0,"×",IF(COUNTIF(空き状況確認テーブル!T85:V85,"△")&lt;&gt;0,"△",IF(COUNTIF(空き状況確認テーブル!T85:V85,"△")&lt;&gt;0,"△","〇")))</f>
        <v>△</v>
      </c>
      <c r="U79" s="217"/>
      <c r="V79" s="218"/>
      <c r="W79" s="219" t="str">
        <f ca="1">IF(COUNTIF(空き状況確認テーブル!W85:Z85,"×")&lt;&gt;0,"×",IF(COUNTIF(空き状況確認テーブル!W85:Z85,"△")&lt;&gt;0,"△",IF(COUNTIF(空き状況確認テーブル!W85:Z85,"△")&lt;&gt;0,"△","〇")))</f>
        <v>〇</v>
      </c>
      <c r="X79" s="219"/>
      <c r="Y79" s="219"/>
      <c r="Z79" s="219"/>
      <c r="AA79" s="219" t="str">
        <f ca="1">IF(COUNTIF(空き状況確認テーブル!AA85:AD85,"×")&lt;&gt;0,"×",IF(COUNTIF(空き状況確認テーブル!AA85:AD85,"△")&lt;&gt;0,"△",IF(COUNTIF(空き状況確認テーブル!AA85:AD85,"△")&lt;&gt;0,"△","〇")))</f>
        <v>〇</v>
      </c>
      <c r="AB79" s="219"/>
      <c r="AC79" s="219"/>
      <c r="AD79" s="219"/>
      <c r="AE79" s="219" t="str">
        <f ca="1">IF(COUNTIF(空き状況確認テーブル!AE85:AH85,"×")&lt;&gt;0,"×",IF(COUNTIF(空き状況確認テーブル!AE85:AH85,"△")&lt;&gt;0,"△",IF(COUNTIF(空き状況確認テーブル!AE85:AH85,"△")&lt;&gt;0,"△","〇")))</f>
        <v>△</v>
      </c>
      <c r="AF79" s="219"/>
      <c r="AG79" s="219"/>
      <c r="AH79" s="219"/>
      <c r="AI79" s="216" t="str">
        <f ca="1">IF(COUNTIF(空き状況確認テーブル!AI85:AK85,"×")&lt;&gt;0,"×",IF(COUNTIF(空き状況確認テーブル!AI85:AK85,"△")&lt;&gt;0,"△",IF(COUNTIF(空き状況確認テーブル!AI85:AK85,"△")&lt;&gt;0,"△","〇")))</f>
        <v>△</v>
      </c>
      <c r="AJ79" s="217"/>
      <c r="AK79" s="220"/>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6" t="str">
        <f ca="1">IF(COUNTIF(空き状況確認テーブル!AR85:AT85,"×")&lt;&gt;0,"×",IF(COUNTIF(空き状況確認テーブル!AR85:AT85,"△")&lt;&gt;0,"△",IF(COUNTIF(空き状況確認テーブル!AR85:AT85,"△")&lt;&gt;0,"△","〇")))</f>
        <v>△</v>
      </c>
      <c r="AS79" s="217"/>
      <c r="AT79" s="218"/>
      <c r="AU79" s="219" t="str">
        <f ca="1">IF(COUNTIF(空き状況確認テーブル!AU85:AX85,"×")&lt;&gt;0,"×",IF(COUNTIF(空き状況確認テーブル!AU85:AX85,"△")&lt;&gt;0,"△",IF(COUNTIF(空き状況確認テーブル!AU85:AX85,"△")&lt;&gt;0,"△","〇")))</f>
        <v>〇</v>
      </c>
      <c r="AV79" s="219"/>
      <c r="AW79" s="219"/>
      <c r="AX79" s="219"/>
      <c r="AY79" s="219" t="str">
        <f ca="1">IF(COUNTIF(空き状況確認テーブル!AY85:BB85,"×")&lt;&gt;0,"×",IF(COUNTIF(空き状況確認テーブル!AY85:BB85,"△")&lt;&gt;0,"△",IF(COUNTIF(空き状況確認テーブル!AY85:BB85,"△")&lt;&gt;0,"△","〇")))</f>
        <v>〇</v>
      </c>
      <c r="AZ79" s="219"/>
      <c r="BA79" s="219"/>
      <c r="BB79" s="219"/>
      <c r="BC79" s="219" t="str">
        <f ca="1">IF(COUNTIF(空き状況確認テーブル!BC85:BF85,"×")&lt;&gt;0,"×",IF(COUNTIF(空き状況確認テーブル!BC85:BF85,"△")&lt;&gt;0,"△",IF(COUNTIF(空き状況確認テーブル!BC85:BF85,"△")&lt;&gt;0,"△","〇")))</f>
        <v>△</v>
      </c>
      <c r="BD79" s="219"/>
      <c r="BE79" s="219"/>
      <c r="BF79" s="219"/>
      <c r="BG79" s="216" t="str">
        <f ca="1">IF(COUNTIF(空き状況確認テーブル!BG85:BI85,"×")&lt;&gt;0,"×",IF(COUNTIF(空き状況確認テーブル!BG85:BI85,"△")&lt;&gt;0,"△",IF(COUNTIF(空き状況確認テーブル!BG85:BI85,"△")&lt;&gt;0,"△","〇")))</f>
        <v>△</v>
      </c>
      <c r="BH79" s="217"/>
      <c r="BI79" s="220"/>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6" t="str">
        <f ca="1">IF(COUNTIF(空き状況確認テーブル!BP85:BR85,"×")&lt;&gt;0,"×",IF(COUNTIF(空き状況確認テーブル!BP85:BR85,"△")&lt;&gt;0,"△",IF(COUNTIF(空き状況確認テーブル!BP85:BR85,"△")&lt;&gt;0,"△","〇")))</f>
        <v>△</v>
      </c>
      <c r="BQ79" s="217"/>
      <c r="BR79" s="218"/>
      <c r="BS79" s="219" t="str">
        <f ca="1">IF(COUNTIF(空き状況確認テーブル!BS85:BV85,"×")&lt;&gt;0,"×",IF(COUNTIF(空き状況確認テーブル!BS85:BV85,"△")&lt;&gt;0,"△",IF(COUNTIF(空き状況確認テーブル!BS85:BV85,"△")&lt;&gt;0,"△","〇")))</f>
        <v>〇</v>
      </c>
      <c r="BT79" s="219"/>
      <c r="BU79" s="219"/>
      <c r="BV79" s="219"/>
      <c r="BW79" s="219" t="str">
        <f ca="1">IF(COUNTIF(空き状況確認テーブル!BW85:BZ85,"×")&lt;&gt;0,"×",IF(COUNTIF(空き状況確認テーブル!BW85:BZ85,"△")&lt;&gt;0,"△",IF(COUNTIF(空き状況確認テーブル!BW85:BZ85,"△")&lt;&gt;0,"△","〇")))</f>
        <v>〇</v>
      </c>
      <c r="BX79" s="219"/>
      <c r="BY79" s="219"/>
      <c r="BZ79" s="219"/>
      <c r="CA79" s="219" t="str">
        <f ca="1">IF(COUNTIF(空き状況確認テーブル!CA85:CD85,"×")&lt;&gt;0,"×",IF(COUNTIF(空き状況確認テーブル!CA85:CD85,"△")&lt;&gt;0,"△",IF(COUNTIF(空き状況確認テーブル!CA85:CD85,"△")&lt;&gt;0,"△","〇")))</f>
        <v>△</v>
      </c>
      <c r="CB79" s="219"/>
      <c r="CC79" s="219"/>
      <c r="CD79" s="219"/>
      <c r="CE79" s="216" t="str">
        <f ca="1">IF(COUNTIF(空き状況確認テーブル!CE85:CG85,"×")&lt;&gt;0,"×",IF(COUNTIF(空き状況確認テーブル!CE85:CG85,"△")&lt;&gt;0,"△",IF(COUNTIF(空き状況確認テーブル!CE85:CG85,"△")&lt;&gt;0,"△","〇")))</f>
        <v>△</v>
      </c>
      <c r="CF79" s="217"/>
      <c r="CG79" s="220"/>
      <c r="CH79" s="187"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6" t="str">
        <f ca="1">IF(COUNTIF(空き状況確認テーブル!CN85:CP85,"×")&lt;&gt;0,"×",IF(COUNTIF(空き状況確認テーブル!CN85:CP85,"△")&lt;&gt;0,"△",IF(COUNTIF(空き状況確認テーブル!CN85:CP85,"△")&lt;&gt;0,"△","〇")))</f>
        <v>△</v>
      </c>
      <c r="CO79" s="217"/>
      <c r="CP79" s="218"/>
      <c r="CQ79" s="219" t="str">
        <f ca="1">IF(COUNTIF(空き状況確認テーブル!CQ85:CT85,"×")&lt;&gt;0,"×",IF(COUNTIF(空き状況確認テーブル!CQ85:CT85,"△")&lt;&gt;0,"△",IF(COUNTIF(空き状況確認テーブル!CQ85:CT85,"△")&lt;&gt;0,"△","〇")))</f>
        <v>〇</v>
      </c>
      <c r="CR79" s="219"/>
      <c r="CS79" s="219"/>
      <c r="CT79" s="219"/>
      <c r="CU79" s="219" t="str">
        <f ca="1">IF(COUNTIF(空き状況確認テーブル!CU85:CX85,"×")&lt;&gt;0,"×",IF(COUNTIF(空き状況確認テーブル!CU85:CX85,"△")&lt;&gt;0,"△",IF(COUNTIF(空き状況確認テーブル!CU85:CX85,"△")&lt;&gt;0,"△","〇")))</f>
        <v>〇</v>
      </c>
      <c r="CV79" s="219"/>
      <c r="CW79" s="219"/>
      <c r="CX79" s="219"/>
      <c r="CY79" s="219" t="str">
        <f ca="1">IF(COUNTIF(空き状況確認テーブル!CY85:DB85,"×")&lt;&gt;0,"×",IF(COUNTIF(空き状況確認テーブル!CY85:DB85,"△")&lt;&gt;0,"△",IF(COUNTIF(空き状況確認テーブル!CY85:DB85,"△")&lt;&gt;0,"△","〇")))</f>
        <v>△</v>
      </c>
      <c r="CZ79" s="219"/>
      <c r="DA79" s="219"/>
      <c r="DB79" s="219"/>
      <c r="DC79" s="216" t="str">
        <f ca="1">IF(COUNTIF(空き状況確認テーブル!DC85:DE85,"×")&lt;&gt;0,"×",IF(COUNTIF(空き状況確認テーブル!DC85:DE85,"△")&lt;&gt;0,"△",IF(COUNTIF(空き状況確認テーブル!DC85:DE85,"△")&lt;&gt;0,"△","〇")))</f>
        <v>△</v>
      </c>
      <c r="DD79" s="217"/>
      <c r="DE79" s="220"/>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6" t="str">
        <f ca="1">IF(COUNTIF(空き状況確認テーブル!DL85:DN85,"×")&lt;&gt;0,"×",IF(COUNTIF(空き状況確認テーブル!DL85:DN85,"△")&lt;&gt;0,"△",IF(COUNTIF(空き状況確認テーブル!DL85:DN85,"△")&lt;&gt;0,"△","〇")))</f>
        <v>△</v>
      </c>
      <c r="DM79" s="217"/>
      <c r="DN79" s="218"/>
      <c r="DO79" s="219" t="str">
        <f ca="1">IF(COUNTIF(空き状況確認テーブル!DO85:DR85,"×")&lt;&gt;0,"×",IF(COUNTIF(空き状況確認テーブル!DO85:DR85,"△")&lt;&gt;0,"△",IF(COUNTIF(空き状況確認テーブル!DO85:DR85,"△")&lt;&gt;0,"△","〇")))</f>
        <v>〇</v>
      </c>
      <c r="DP79" s="219"/>
      <c r="DQ79" s="219"/>
      <c r="DR79" s="219"/>
      <c r="DS79" s="219" t="str">
        <f ca="1">IF(COUNTIF(空き状況確認テーブル!DS85:DV85,"×")&lt;&gt;0,"×",IF(COUNTIF(空き状況確認テーブル!DS85:DV85,"△")&lt;&gt;0,"△",IF(COUNTIF(空き状況確認テーブル!DS85:DV85,"△")&lt;&gt;0,"△","〇")))</f>
        <v>〇</v>
      </c>
      <c r="DT79" s="219"/>
      <c r="DU79" s="219"/>
      <c r="DV79" s="219"/>
      <c r="DW79" s="219" t="str">
        <f ca="1">IF(COUNTIF(空き状況確認テーブル!DW85:DZ85,"×")&lt;&gt;0,"×",IF(COUNTIF(空き状況確認テーブル!DW85:DZ85,"△")&lt;&gt;0,"△",IF(COUNTIF(空き状況確認テーブル!DW85:DZ85,"△")&lt;&gt;0,"△","〇")))</f>
        <v>△</v>
      </c>
      <c r="DX79" s="219"/>
      <c r="DY79" s="219"/>
      <c r="DZ79" s="219"/>
      <c r="EA79" s="216" t="str">
        <f ca="1">IF(COUNTIF(空き状況確認テーブル!EA85:EC85,"×")&lt;&gt;0,"×",IF(COUNTIF(空き状況確認テーブル!EA85:EC85,"△")&lt;&gt;0,"△",IF(COUNTIF(空き状況確認テーブル!EA85:EC85,"△")&lt;&gt;0,"△","〇")))</f>
        <v>△</v>
      </c>
      <c r="EB79" s="217"/>
      <c r="EC79" s="220"/>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6" t="str">
        <f ca="1">IF(COUNTIF(空き状況確認テーブル!EJ85:EL85,"×")&lt;&gt;0,"×",IF(COUNTIF(空き状況確認テーブル!EJ85:EL85,"△")&lt;&gt;0,"△",IF(COUNTIF(空き状況確認テーブル!EJ85:EL85,"△")&lt;&gt;0,"△","〇")))</f>
        <v>×</v>
      </c>
      <c r="EK79" s="217"/>
      <c r="EL79" s="218"/>
      <c r="EM79" s="219" t="str">
        <f ca="1">IF(COUNTIF(空き状況確認テーブル!EM85:EP85,"×")&lt;&gt;0,"×",IF(COUNTIF(空き状況確認テーブル!EM85:EP85,"△")&lt;&gt;0,"△",IF(COUNTIF(空き状況確認テーブル!EM85:EP85,"△")&lt;&gt;0,"△","〇")))</f>
        <v>×</v>
      </c>
      <c r="EN79" s="219"/>
      <c r="EO79" s="219"/>
      <c r="EP79" s="219"/>
      <c r="EQ79" s="219" t="str">
        <f ca="1">IF(COUNTIF(空き状況確認テーブル!EQ85:ET85,"×")&lt;&gt;0,"×",IF(COUNTIF(空き状況確認テーブル!EQ85:ET85,"△")&lt;&gt;0,"△",IF(COUNTIF(空き状況確認テーブル!EQ85:ET85,"△")&lt;&gt;0,"△","〇")))</f>
        <v>×</v>
      </c>
      <c r="ER79" s="219"/>
      <c r="ES79" s="219"/>
      <c r="ET79" s="219"/>
      <c r="EU79" s="219" t="str">
        <f ca="1">IF(COUNTIF(空き状況確認テーブル!EU85:EX85,"×")&lt;&gt;0,"×",IF(COUNTIF(空き状況確認テーブル!EU85:EX85,"△")&lt;&gt;0,"△",IF(COUNTIF(空き状況確認テーブル!EU85:EX85,"△")&lt;&gt;0,"△","〇")))</f>
        <v>×</v>
      </c>
      <c r="EV79" s="219"/>
      <c r="EW79" s="219"/>
      <c r="EX79" s="219"/>
      <c r="EY79" s="216" t="str">
        <f ca="1">IF(COUNTIF(空き状況確認テーブル!EY85:FA85,"×")&lt;&gt;0,"×",IF(COUNTIF(空き状況確認テーブル!EY85:FA85,"△")&lt;&gt;0,"△",IF(COUNTIF(空き状況確認テーブル!EY85:FA85,"△")&lt;&gt;0,"△","〇")))</f>
        <v>×</v>
      </c>
      <c r="EZ79" s="217"/>
      <c r="FA79" s="220"/>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6" t="str">
        <f ca="1">IF(COUNTIF(空き状況確認テーブル!FH85:FJ85,"×")&lt;&gt;0,"×",IF(COUNTIF(空き状況確認テーブル!FH85:FJ85,"△")&lt;&gt;0,"△",IF(COUNTIF(空き状況確認テーブル!FH85:FJ85,"△")&lt;&gt;0,"△","〇")))</f>
        <v>×</v>
      </c>
      <c r="FI79" s="217"/>
      <c r="FJ79" s="218"/>
      <c r="FK79" s="219" t="str">
        <f ca="1">IF(COUNTIF(空き状況確認テーブル!FK85:FN85,"×")&lt;&gt;0,"×",IF(COUNTIF(空き状況確認テーブル!FK85:FN85,"△")&lt;&gt;0,"△",IF(COUNTIF(空き状況確認テーブル!FK85:FN85,"△")&lt;&gt;0,"△","〇")))</f>
        <v>×</v>
      </c>
      <c r="FL79" s="219"/>
      <c r="FM79" s="219"/>
      <c r="FN79" s="219"/>
      <c r="FO79" s="219" t="str">
        <f ca="1">IF(COUNTIF(空き状況確認テーブル!FO85:FR85,"×")&lt;&gt;0,"×",IF(COUNTIF(空き状況確認テーブル!FO85:FR85,"△")&lt;&gt;0,"△",IF(COUNTIF(空き状況確認テーブル!FO85:FR85,"△")&lt;&gt;0,"△","〇")))</f>
        <v>×</v>
      </c>
      <c r="FP79" s="219"/>
      <c r="FQ79" s="219"/>
      <c r="FR79" s="219"/>
      <c r="FS79" s="219" t="str">
        <f ca="1">IF(COUNTIF(空き状況確認テーブル!FS85:FV85,"×")&lt;&gt;0,"×",IF(COUNTIF(空き状況確認テーブル!FS85:FV85,"△")&lt;&gt;0,"△",IF(COUNTIF(空き状況確認テーブル!FS85:FV85,"△")&lt;&gt;0,"△","〇")))</f>
        <v>×</v>
      </c>
      <c r="FT79" s="219"/>
      <c r="FU79" s="219"/>
      <c r="FV79" s="219"/>
      <c r="FW79" s="216" t="str">
        <f ca="1">IF(COUNTIF(空き状況確認テーブル!FW85:FY85,"×")&lt;&gt;0,"×",IF(COUNTIF(空き状況確認テーブル!FW85:FY85,"△")&lt;&gt;0,"△",IF(COUNTIF(空き状況確認テーブル!FW85:FY85,"△")&lt;&gt;0,"△","〇")))</f>
        <v>×</v>
      </c>
      <c r="FX79" s="217"/>
      <c r="FY79" s="220"/>
    </row>
    <row r="80" spans="1:181">
      <c r="A80" s="17"/>
      <c r="B80" s="163" t="s">
        <v>364</v>
      </c>
      <c r="C80" s="202" t="s">
        <v>349</v>
      </c>
      <c r="D80" s="11" t="s">
        <v>252</v>
      </c>
      <c r="E80" s="10" t="str">
        <f>INDEX(施設情報!$D$1:$D$1000,MATCH(D80,施設情報!$C$1:$C$1000,0))</f>
        <v>1</v>
      </c>
      <c r="F80" s="11" t="s">
        <v>275</v>
      </c>
      <c r="G80" s="8" t="str">
        <f t="shared" si="29"/>
        <v>106-46391</v>
      </c>
      <c r="H80" s="10" t="str">
        <f t="shared" si="30"/>
        <v>106-46392</v>
      </c>
      <c r="I80" s="10" t="str">
        <f t="shared" si="31"/>
        <v>106-46393</v>
      </c>
      <c r="J80" s="10" t="str">
        <f t="shared" si="32"/>
        <v>106-46394</v>
      </c>
      <c r="K80" s="10" t="str">
        <f t="shared" si="33"/>
        <v>106-46395</v>
      </c>
      <c r="L80" s="10" t="str">
        <f t="shared" si="34"/>
        <v>106-46396</v>
      </c>
      <c r="M80" s="10" t="str">
        <f t="shared" si="35"/>
        <v>106-46397</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6" t="str">
        <f ca="1">IF(COUNTIF(空き状況確認テーブル!T86:V86,"×")&lt;&gt;0,"×",IF(COUNTIF(空き状況確認テーブル!T86:V86,"△")&lt;&gt;0,"△",IF(COUNTIF(空き状況確認テーブル!T86:V86,"△")&lt;&gt;0,"△","〇")))</f>
        <v>△</v>
      </c>
      <c r="U80" s="217"/>
      <c r="V80" s="218"/>
      <c r="W80" s="219" t="str">
        <f ca="1">IF(COUNTIF(空き状況確認テーブル!W86:Z86,"×")&lt;&gt;0,"×",IF(COUNTIF(空き状況確認テーブル!W86:Z86,"△")&lt;&gt;0,"△",IF(COUNTIF(空き状況確認テーブル!W86:Z86,"△")&lt;&gt;0,"△","〇")))</f>
        <v>〇</v>
      </c>
      <c r="X80" s="219"/>
      <c r="Y80" s="219"/>
      <c r="Z80" s="219"/>
      <c r="AA80" s="219" t="str">
        <f ca="1">IF(COUNTIF(空き状況確認テーブル!AA86:AD86,"×")&lt;&gt;0,"×",IF(COUNTIF(空き状況確認テーブル!AA86:AD86,"△")&lt;&gt;0,"△",IF(COUNTIF(空き状況確認テーブル!AA86:AD86,"△")&lt;&gt;0,"△","〇")))</f>
        <v>〇</v>
      </c>
      <c r="AB80" s="219"/>
      <c r="AC80" s="219"/>
      <c r="AD80" s="219"/>
      <c r="AE80" s="219" t="str">
        <f ca="1">IF(COUNTIF(空き状況確認テーブル!AE86:AH86,"×")&lt;&gt;0,"×",IF(COUNTIF(空き状況確認テーブル!AE86:AH86,"△")&lt;&gt;0,"△",IF(COUNTIF(空き状況確認テーブル!AE86:AH86,"△")&lt;&gt;0,"△","〇")))</f>
        <v>△</v>
      </c>
      <c r="AF80" s="219"/>
      <c r="AG80" s="219"/>
      <c r="AH80" s="219"/>
      <c r="AI80" s="216" t="str">
        <f ca="1">IF(COUNTIF(空き状況確認テーブル!AI86:AK86,"×")&lt;&gt;0,"×",IF(COUNTIF(空き状況確認テーブル!AI86:AK86,"△")&lt;&gt;0,"△",IF(COUNTIF(空き状況確認テーブル!AI86:AK86,"△")&lt;&gt;0,"△","〇")))</f>
        <v>△</v>
      </c>
      <c r="AJ80" s="217"/>
      <c r="AK80" s="220"/>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6" t="str">
        <f ca="1">IF(COUNTIF(空き状況確認テーブル!AR86:AT86,"×")&lt;&gt;0,"×",IF(COUNTIF(空き状況確認テーブル!AR86:AT86,"△")&lt;&gt;0,"△",IF(COUNTIF(空き状況確認テーブル!AR86:AT86,"△")&lt;&gt;0,"△","〇")))</f>
        <v>△</v>
      </c>
      <c r="AS80" s="217"/>
      <c r="AT80" s="218"/>
      <c r="AU80" s="219" t="str">
        <f ca="1">IF(COUNTIF(空き状況確認テーブル!AU86:AX86,"×")&lt;&gt;0,"×",IF(COUNTIF(空き状況確認テーブル!AU86:AX86,"△")&lt;&gt;0,"△",IF(COUNTIF(空き状況確認テーブル!AU86:AX86,"△")&lt;&gt;0,"△","〇")))</f>
        <v>〇</v>
      </c>
      <c r="AV80" s="219"/>
      <c r="AW80" s="219"/>
      <c r="AX80" s="219"/>
      <c r="AY80" s="219" t="str">
        <f ca="1">IF(COUNTIF(空き状況確認テーブル!AY86:BB86,"×")&lt;&gt;0,"×",IF(COUNTIF(空き状況確認テーブル!AY86:BB86,"△")&lt;&gt;0,"△",IF(COUNTIF(空き状況確認テーブル!AY86:BB86,"△")&lt;&gt;0,"△","〇")))</f>
        <v>〇</v>
      </c>
      <c r="AZ80" s="219"/>
      <c r="BA80" s="219"/>
      <c r="BB80" s="219"/>
      <c r="BC80" s="219" t="str">
        <f ca="1">IF(COUNTIF(空き状況確認テーブル!BC86:BF86,"×")&lt;&gt;0,"×",IF(COUNTIF(空き状況確認テーブル!BC86:BF86,"△")&lt;&gt;0,"△",IF(COUNTIF(空き状況確認テーブル!BC86:BF86,"△")&lt;&gt;0,"△","〇")))</f>
        <v>△</v>
      </c>
      <c r="BD80" s="219"/>
      <c r="BE80" s="219"/>
      <c r="BF80" s="219"/>
      <c r="BG80" s="216" t="str">
        <f ca="1">IF(COUNTIF(空き状況確認テーブル!BG86:BI86,"×")&lt;&gt;0,"×",IF(COUNTIF(空き状況確認テーブル!BG86:BI86,"△")&lt;&gt;0,"△",IF(COUNTIF(空き状況確認テーブル!BG86:BI86,"△")&lt;&gt;0,"△","〇")))</f>
        <v>△</v>
      </c>
      <c r="BH80" s="217"/>
      <c r="BI80" s="220"/>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6" t="str">
        <f ca="1">IF(COUNTIF(空き状況確認テーブル!BP86:BR86,"×")&lt;&gt;0,"×",IF(COUNTIF(空き状況確認テーブル!BP86:BR86,"△")&lt;&gt;0,"△",IF(COUNTIF(空き状況確認テーブル!BP86:BR86,"△")&lt;&gt;0,"△","〇")))</f>
        <v>△</v>
      </c>
      <c r="BQ80" s="217"/>
      <c r="BR80" s="218"/>
      <c r="BS80" s="219" t="str">
        <f ca="1">IF(COUNTIF(空き状況確認テーブル!BS86:BV86,"×")&lt;&gt;0,"×",IF(COUNTIF(空き状況確認テーブル!BS86:BV86,"△")&lt;&gt;0,"△",IF(COUNTIF(空き状況確認テーブル!BS86:BV86,"△")&lt;&gt;0,"△","〇")))</f>
        <v>〇</v>
      </c>
      <c r="BT80" s="219"/>
      <c r="BU80" s="219"/>
      <c r="BV80" s="219"/>
      <c r="BW80" s="219" t="str">
        <f ca="1">IF(COUNTIF(空き状況確認テーブル!BW86:BZ86,"×")&lt;&gt;0,"×",IF(COUNTIF(空き状況確認テーブル!BW86:BZ86,"△")&lt;&gt;0,"△",IF(COUNTIF(空き状況確認テーブル!BW86:BZ86,"△")&lt;&gt;0,"△","〇")))</f>
        <v>〇</v>
      </c>
      <c r="BX80" s="219"/>
      <c r="BY80" s="219"/>
      <c r="BZ80" s="219"/>
      <c r="CA80" s="219" t="str">
        <f ca="1">IF(COUNTIF(空き状況確認テーブル!CA86:CD86,"×")&lt;&gt;0,"×",IF(COUNTIF(空き状況確認テーブル!CA86:CD86,"△")&lt;&gt;0,"△",IF(COUNTIF(空き状況確認テーブル!CA86:CD86,"△")&lt;&gt;0,"△","〇")))</f>
        <v>△</v>
      </c>
      <c r="CB80" s="219"/>
      <c r="CC80" s="219"/>
      <c r="CD80" s="219"/>
      <c r="CE80" s="216" t="str">
        <f ca="1">IF(COUNTIF(空き状況確認テーブル!CE86:CG86,"×")&lt;&gt;0,"×",IF(COUNTIF(空き状況確認テーブル!CE86:CG86,"△")&lt;&gt;0,"△",IF(COUNTIF(空き状況確認テーブル!CE86:CG86,"△")&lt;&gt;0,"△","〇")))</f>
        <v>△</v>
      </c>
      <c r="CF80" s="217"/>
      <c r="CG80" s="220"/>
      <c r="CH80" s="187"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6" t="str">
        <f ca="1">IF(COUNTIF(空き状況確認テーブル!CN86:CP86,"×")&lt;&gt;0,"×",IF(COUNTIF(空き状況確認テーブル!CN86:CP86,"△")&lt;&gt;0,"△",IF(COUNTIF(空き状況確認テーブル!CN86:CP86,"△")&lt;&gt;0,"△","〇")))</f>
        <v>△</v>
      </c>
      <c r="CO80" s="217"/>
      <c r="CP80" s="218"/>
      <c r="CQ80" s="219" t="str">
        <f ca="1">IF(COUNTIF(空き状況確認テーブル!CQ86:CT86,"×")&lt;&gt;0,"×",IF(COUNTIF(空き状況確認テーブル!CQ86:CT86,"△")&lt;&gt;0,"△",IF(COUNTIF(空き状況確認テーブル!CQ86:CT86,"△")&lt;&gt;0,"△","〇")))</f>
        <v>〇</v>
      </c>
      <c r="CR80" s="219"/>
      <c r="CS80" s="219"/>
      <c r="CT80" s="219"/>
      <c r="CU80" s="219" t="str">
        <f ca="1">IF(COUNTIF(空き状況確認テーブル!CU86:CX86,"×")&lt;&gt;0,"×",IF(COUNTIF(空き状況確認テーブル!CU86:CX86,"△")&lt;&gt;0,"△",IF(COUNTIF(空き状況確認テーブル!CU86:CX86,"△")&lt;&gt;0,"△","〇")))</f>
        <v>〇</v>
      </c>
      <c r="CV80" s="219"/>
      <c r="CW80" s="219"/>
      <c r="CX80" s="219"/>
      <c r="CY80" s="219" t="str">
        <f ca="1">IF(COUNTIF(空き状況確認テーブル!CY86:DB86,"×")&lt;&gt;0,"×",IF(COUNTIF(空き状況確認テーブル!CY86:DB86,"△")&lt;&gt;0,"△",IF(COUNTIF(空き状況確認テーブル!CY86:DB86,"△")&lt;&gt;0,"△","〇")))</f>
        <v>△</v>
      </c>
      <c r="CZ80" s="219"/>
      <c r="DA80" s="219"/>
      <c r="DB80" s="219"/>
      <c r="DC80" s="216" t="str">
        <f ca="1">IF(COUNTIF(空き状況確認テーブル!DC86:DE86,"×")&lt;&gt;0,"×",IF(COUNTIF(空き状況確認テーブル!DC86:DE86,"△")&lt;&gt;0,"△",IF(COUNTIF(空き状況確認テーブル!DC86:DE86,"△")&lt;&gt;0,"△","〇")))</f>
        <v>△</v>
      </c>
      <c r="DD80" s="217"/>
      <c r="DE80" s="220"/>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6" t="str">
        <f ca="1">IF(COUNTIF(空き状況確認テーブル!DL86:DN86,"×")&lt;&gt;0,"×",IF(COUNTIF(空き状況確認テーブル!DL86:DN86,"△")&lt;&gt;0,"△",IF(COUNTIF(空き状況確認テーブル!DL86:DN86,"△")&lt;&gt;0,"△","〇")))</f>
        <v>△</v>
      </c>
      <c r="DM80" s="217"/>
      <c r="DN80" s="218"/>
      <c r="DO80" s="219" t="str">
        <f ca="1">IF(COUNTIF(空き状況確認テーブル!DO86:DR86,"×")&lt;&gt;0,"×",IF(COUNTIF(空き状況確認テーブル!DO86:DR86,"△")&lt;&gt;0,"△",IF(COUNTIF(空き状況確認テーブル!DO86:DR86,"△")&lt;&gt;0,"△","〇")))</f>
        <v>〇</v>
      </c>
      <c r="DP80" s="219"/>
      <c r="DQ80" s="219"/>
      <c r="DR80" s="219"/>
      <c r="DS80" s="219" t="str">
        <f ca="1">IF(COUNTIF(空き状況確認テーブル!DS86:DV86,"×")&lt;&gt;0,"×",IF(COUNTIF(空き状況確認テーブル!DS86:DV86,"△")&lt;&gt;0,"△",IF(COUNTIF(空き状況確認テーブル!DS86:DV86,"△")&lt;&gt;0,"△","〇")))</f>
        <v>〇</v>
      </c>
      <c r="DT80" s="219"/>
      <c r="DU80" s="219"/>
      <c r="DV80" s="219"/>
      <c r="DW80" s="219" t="str">
        <f ca="1">IF(COUNTIF(空き状況確認テーブル!DW86:DZ86,"×")&lt;&gt;0,"×",IF(COUNTIF(空き状況確認テーブル!DW86:DZ86,"△")&lt;&gt;0,"△",IF(COUNTIF(空き状況確認テーブル!DW86:DZ86,"△")&lt;&gt;0,"△","〇")))</f>
        <v>△</v>
      </c>
      <c r="DX80" s="219"/>
      <c r="DY80" s="219"/>
      <c r="DZ80" s="219"/>
      <c r="EA80" s="216" t="str">
        <f ca="1">IF(COUNTIF(空き状況確認テーブル!EA86:EC86,"×")&lt;&gt;0,"×",IF(COUNTIF(空き状況確認テーブル!EA86:EC86,"△")&lt;&gt;0,"△",IF(COUNTIF(空き状況確認テーブル!EA86:EC86,"△")&lt;&gt;0,"△","〇")))</f>
        <v>△</v>
      </c>
      <c r="EB80" s="217"/>
      <c r="EC80" s="220"/>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6" t="str">
        <f ca="1">IF(COUNTIF(空き状況確認テーブル!EJ86:EL86,"×")&lt;&gt;0,"×",IF(COUNTIF(空き状況確認テーブル!EJ86:EL86,"△")&lt;&gt;0,"△",IF(COUNTIF(空き状況確認テーブル!EJ86:EL86,"△")&lt;&gt;0,"△","〇")))</f>
        <v>×</v>
      </c>
      <c r="EK80" s="217"/>
      <c r="EL80" s="218"/>
      <c r="EM80" s="219" t="str">
        <f ca="1">IF(COUNTIF(空き状況確認テーブル!EM86:EP86,"×")&lt;&gt;0,"×",IF(COUNTIF(空き状況確認テーブル!EM86:EP86,"△")&lt;&gt;0,"△",IF(COUNTIF(空き状況確認テーブル!EM86:EP86,"△")&lt;&gt;0,"△","〇")))</f>
        <v>×</v>
      </c>
      <c r="EN80" s="219"/>
      <c r="EO80" s="219"/>
      <c r="EP80" s="219"/>
      <c r="EQ80" s="219" t="str">
        <f ca="1">IF(COUNTIF(空き状況確認テーブル!EQ86:ET86,"×")&lt;&gt;0,"×",IF(COUNTIF(空き状況確認テーブル!EQ86:ET86,"△")&lt;&gt;0,"△",IF(COUNTIF(空き状況確認テーブル!EQ86:ET86,"△")&lt;&gt;0,"△","〇")))</f>
        <v>×</v>
      </c>
      <c r="ER80" s="219"/>
      <c r="ES80" s="219"/>
      <c r="ET80" s="219"/>
      <c r="EU80" s="219" t="str">
        <f ca="1">IF(COUNTIF(空き状況確認テーブル!EU86:EX86,"×")&lt;&gt;0,"×",IF(COUNTIF(空き状況確認テーブル!EU86:EX86,"△")&lt;&gt;0,"△",IF(COUNTIF(空き状況確認テーブル!EU86:EX86,"△")&lt;&gt;0,"△","〇")))</f>
        <v>×</v>
      </c>
      <c r="EV80" s="219"/>
      <c r="EW80" s="219"/>
      <c r="EX80" s="219"/>
      <c r="EY80" s="216" t="str">
        <f ca="1">IF(COUNTIF(空き状況確認テーブル!EY86:FA86,"×")&lt;&gt;0,"×",IF(COUNTIF(空き状況確認テーブル!EY86:FA86,"△")&lt;&gt;0,"△",IF(COUNTIF(空き状況確認テーブル!EY86:FA86,"△")&lt;&gt;0,"△","〇")))</f>
        <v>×</v>
      </c>
      <c r="EZ80" s="217"/>
      <c r="FA80" s="220"/>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6" t="str">
        <f ca="1">IF(COUNTIF(空き状況確認テーブル!FH86:FJ86,"×")&lt;&gt;0,"×",IF(COUNTIF(空き状況確認テーブル!FH86:FJ86,"△")&lt;&gt;0,"△",IF(COUNTIF(空き状況確認テーブル!FH86:FJ86,"△")&lt;&gt;0,"△","〇")))</f>
        <v>×</v>
      </c>
      <c r="FI80" s="217"/>
      <c r="FJ80" s="218"/>
      <c r="FK80" s="219" t="str">
        <f ca="1">IF(COUNTIF(空き状況確認テーブル!FK86:FN86,"×")&lt;&gt;0,"×",IF(COUNTIF(空き状況確認テーブル!FK86:FN86,"△")&lt;&gt;0,"△",IF(COUNTIF(空き状況確認テーブル!FK86:FN86,"△")&lt;&gt;0,"△","〇")))</f>
        <v>×</v>
      </c>
      <c r="FL80" s="219"/>
      <c r="FM80" s="219"/>
      <c r="FN80" s="219"/>
      <c r="FO80" s="219" t="str">
        <f ca="1">IF(COUNTIF(空き状況確認テーブル!FO86:FR86,"×")&lt;&gt;0,"×",IF(COUNTIF(空き状況確認テーブル!FO86:FR86,"△")&lt;&gt;0,"△",IF(COUNTIF(空き状況確認テーブル!FO86:FR86,"△")&lt;&gt;0,"△","〇")))</f>
        <v>×</v>
      </c>
      <c r="FP80" s="219"/>
      <c r="FQ80" s="219"/>
      <c r="FR80" s="219"/>
      <c r="FS80" s="219" t="str">
        <f ca="1">IF(COUNTIF(空き状況確認テーブル!FS86:FV86,"×")&lt;&gt;0,"×",IF(COUNTIF(空き状況確認テーブル!FS86:FV86,"△")&lt;&gt;0,"△",IF(COUNTIF(空き状況確認テーブル!FS86:FV86,"△")&lt;&gt;0,"△","〇")))</f>
        <v>×</v>
      </c>
      <c r="FT80" s="219"/>
      <c r="FU80" s="219"/>
      <c r="FV80" s="219"/>
      <c r="FW80" s="216" t="str">
        <f ca="1">IF(COUNTIF(空き状況確認テーブル!FW86:FY86,"×")&lt;&gt;0,"×",IF(COUNTIF(空き状況確認テーブル!FW86:FY86,"△")&lt;&gt;0,"△",IF(COUNTIF(空き状況確認テーブル!FW86:FY86,"△")&lt;&gt;0,"△","〇")))</f>
        <v>×</v>
      </c>
      <c r="FX80" s="217"/>
      <c r="FY80" s="220"/>
    </row>
    <row r="81" spans="1:181">
      <c r="A81" s="17"/>
      <c r="B81" s="181" t="s">
        <v>467</v>
      </c>
      <c r="C81" s="202"/>
      <c r="D81" s="11" t="s">
        <v>253</v>
      </c>
      <c r="E81" s="10" t="str">
        <f>INDEX(施設情報!$D$1:$D$1000,MATCH(D81,施設情報!$C$1:$C$1000,0))</f>
        <v>1</v>
      </c>
      <c r="F81" s="11" t="s">
        <v>275</v>
      </c>
      <c r="G81" s="8" t="str">
        <f t="shared" si="29"/>
        <v>107-46391</v>
      </c>
      <c r="H81" s="10" t="str">
        <f t="shared" si="30"/>
        <v>107-46392</v>
      </c>
      <c r="I81" s="10" t="str">
        <f t="shared" si="31"/>
        <v>107-46393</v>
      </c>
      <c r="J81" s="10" t="str">
        <f t="shared" si="32"/>
        <v>107-46394</v>
      </c>
      <c r="K81" s="10" t="str">
        <f t="shared" si="33"/>
        <v>107-46395</v>
      </c>
      <c r="L81" s="10" t="str">
        <f t="shared" si="34"/>
        <v>107-46396</v>
      </c>
      <c r="M81" s="10" t="str">
        <f t="shared" si="35"/>
        <v>107-46397</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6" t="str">
        <f ca="1">IF(COUNTIF(空き状況確認テーブル!T87:V87,"×")&lt;&gt;0,"×",IF(COUNTIF(空き状況確認テーブル!T87:V87,"△")&lt;&gt;0,"△",IF(COUNTIF(空き状況確認テーブル!T87:V87,"△")&lt;&gt;0,"△","〇")))</f>
        <v>△</v>
      </c>
      <c r="U81" s="217"/>
      <c r="V81" s="218"/>
      <c r="W81" s="219" t="str">
        <f ca="1">IF(COUNTIF(空き状況確認テーブル!W87:Z87,"×")&lt;&gt;0,"×",IF(COUNTIF(空き状況確認テーブル!W87:Z87,"△")&lt;&gt;0,"△",IF(COUNTIF(空き状況確認テーブル!W87:Z87,"△")&lt;&gt;0,"△","〇")))</f>
        <v>〇</v>
      </c>
      <c r="X81" s="219"/>
      <c r="Y81" s="219"/>
      <c r="Z81" s="219"/>
      <c r="AA81" s="219" t="str">
        <f ca="1">IF(COUNTIF(空き状況確認テーブル!AA87:AD87,"×")&lt;&gt;0,"×",IF(COUNTIF(空き状況確認テーブル!AA87:AD87,"△")&lt;&gt;0,"△",IF(COUNTIF(空き状況確認テーブル!AA87:AD87,"△")&lt;&gt;0,"△","〇")))</f>
        <v>〇</v>
      </c>
      <c r="AB81" s="219"/>
      <c r="AC81" s="219"/>
      <c r="AD81" s="219"/>
      <c r="AE81" s="219" t="str">
        <f ca="1">IF(COUNTIF(空き状況確認テーブル!AE87:AH87,"×")&lt;&gt;0,"×",IF(COUNTIF(空き状況確認テーブル!AE87:AH87,"△")&lt;&gt;0,"△",IF(COUNTIF(空き状況確認テーブル!AE87:AH87,"△")&lt;&gt;0,"△","〇")))</f>
        <v>△</v>
      </c>
      <c r="AF81" s="219"/>
      <c r="AG81" s="219"/>
      <c r="AH81" s="219"/>
      <c r="AI81" s="216" t="str">
        <f ca="1">IF(COUNTIF(空き状況確認テーブル!AI87:AK87,"×")&lt;&gt;0,"×",IF(COUNTIF(空き状況確認テーブル!AI87:AK87,"△")&lt;&gt;0,"△",IF(COUNTIF(空き状況確認テーブル!AI87:AK87,"△")&lt;&gt;0,"△","〇")))</f>
        <v>△</v>
      </c>
      <c r="AJ81" s="217"/>
      <c r="AK81" s="220"/>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6" t="str">
        <f ca="1">IF(COUNTIF(空き状況確認テーブル!AR87:AT87,"×")&lt;&gt;0,"×",IF(COUNTIF(空き状況確認テーブル!AR87:AT87,"△")&lt;&gt;0,"△",IF(COUNTIF(空き状況確認テーブル!AR87:AT87,"△")&lt;&gt;0,"△","〇")))</f>
        <v>△</v>
      </c>
      <c r="AS81" s="217"/>
      <c r="AT81" s="218"/>
      <c r="AU81" s="219" t="str">
        <f ca="1">IF(COUNTIF(空き状況確認テーブル!AU87:AX87,"×")&lt;&gt;0,"×",IF(COUNTIF(空き状況確認テーブル!AU87:AX87,"△")&lt;&gt;0,"△",IF(COUNTIF(空き状況確認テーブル!AU87:AX87,"△")&lt;&gt;0,"△","〇")))</f>
        <v>〇</v>
      </c>
      <c r="AV81" s="219"/>
      <c r="AW81" s="219"/>
      <c r="AX81" s="219"/>
      <c r="AY81" s="219" t="str">
        <f ca="1">IF(COUNTIF(空き状況確認テーブル!AY87:BB87,"×")&lt;&gt;0,"×",IF(COUNTIF(空き状況確認テーブル!AY87:BB87,"△")&lt;&gt;0,"△",IF(COUNTIF(空き状況確認テーブル!AY87:BB87,"△")&lt;&gt;0,"△","〇")))</f>
        <v>〇</v>
      </c>
      <c r="AZ81" s="219"/>
      <c r="BA81" s="219"/>
      <c r="BB81" s="219"/>
      <c r="BC81" s="219" t="str">
        <f ca="1">IF(COUNTIF(空き状況確認テーブル!BC87:BF87,"×")&lt;&gt;0,"×",IF(COUNTIF(空き状況確認テーブル!BC87:BF87,"△")&lt;&gt;0,"△",IF(COUNTIF(空き状況確認テーブル!BC87:BF87,"△")&lt;&gt;0,"△","〇")))</f>
        <v>△</v>
      </c>
      <c r="BD81" s="219"/>
      <c r="BE81" s="219"/>
      <c r="BF81" s="219"/>
      <c r="BG81" s="216" t="str">
        <f ca="1">IF(COUNTIF(空き状況確認テーブル!BG87:BI87,"×")&lt;&gt;0,"×",IF(COUNTIF(空き状況確認テーブル!BG87:BI87,"△")&lt;&gt;0,"△",IF(COUNTIF(空き状況確認テーブル!BG87:BI87,"△")&lt;&gt;0,"△","〇")))</f>
        <v>△</v>
      </c>
      <c r="BH81" s="217"/>
      <c r="BI81" s="220"/>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6" t="str">
        <f ca="1">IF(COUNTIF(空き状況確認テーブル!BP87:BR87,"×")&lt;&gt;0,"×",IF(COUNTIF(空き状況確認テーブル!BP87:BR87,"△")&lt;&gt;0,"△",IF(COUNTIF(空き状況確認テーブル!BP87:BR87,"△")&lt;&gt;0,"△","〇")))</f>
        <v>△</v>
      </c>
      <c r="BQ81" s="217"/>
      <c r="BR81" s="218"/>
      <c r="BS81" s="219" t="str">
        <f ca="1">IF(COUNTIF(空き状況確認テーブル!BS87:BV87,"×")&lt;&gt;0,"×",IF(COUNTIF(空き状況確認テーブル!BS87:BV87,"△")&lt;&gt;0,"△",IF(COUNTIF(空き状況確認テーブル!BS87:BV87,"△")&lt;&gt;0,"△","〇")))</f>
        <v>〇</v>
      </c>
      <c r="BT81" s="219"/>
      <c r="BU81" s="219"/>
      <c r="BV81" s="219"/>
      <c r="BW81" s="219" t="str">
        <f ca="1">IF(COUNTIF(空き状況確認テーブル!BW87:BZ87,"×")&lt;&gt;0,"×",IF(COUNTIF(空き状況確認テーブル!BW87:BZ87,"△")&lt;&gt;0,"△",IF(COUNTIF(空き状況確認テーブル!BW87:BZ87,"△")&lt;&gt;0,"△","〇")))</f>
        <v>〇</v>
      </c>
      <c r="BX81" s="219"/>
      <c r="BY81" s="219"/>
      <c r="BZ81" s="219"/>
      <c r="CA81" s="219" t="str">
        <f ca="1">IF(COUNTIF(空き状況確認テーブル!CA87:CD87,"×")&lt;&gt;0,"×",IF(COUNTIF(空き状況確認テーブル!CA87:CD87,"△")&lt;&gt;0,"△",IF(COUNTIF(空き状況確認テーブル!CA87:CD87,"△")&lt;&gt;0,"△","〇")))</f>
        <v>△</v>
      </c>
      <c r="CB81" s="219"/>
      <c r="CC81" s="219"/>
      <c r="CD81" s="219"/>
      <c r="CE81" s="216" t="str">
        <f ca="1">IF(COUNTIF(空き状況確認テーブル!CE87:CG87,"×")&lt;&gt;0,"×",IF(COUNTIF(空き状況確認テーブル!CE87:CG87,"△")&lt;&gt;0,"△",IF(COUNTIF(空き状況確認テーブル!CE87:CG87,"△")&lt;&gt;0,"△","〇")))</f>
        <v>△</v>
      </c>
      <c r="CF81" s="217"/>
      <c r="CG81" s="220"/>
      <c r="CH81" s="187"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6" t="str">
        <f ca="1">IF(COUNTIF(空き状況確認テーブル!CN87:CP87,"×")&lt;&gt;0,"×",IF(COUNTIF(空き状況確認テーブル!CN87:CP87,"△")&lt;&gt;0,"△",IF(COUNTIF(空き状況確認テーブル!CN87:CP87,"△")&lt;&gt;0,"△","〇")))</f>
        <v>△</v>
      </c>
      <c r="CO81" s="217"/>
      <c r="CP81" s="218"/>
      <c r="CQ81" s="219" t="str">
        <f ca="1">IF(COUNTIF(空き状況確認テーブル!CQ87:CT87,"×")&lt;&gt;0,"×",IF(COUNTIF(空き状況確認テーブル!CQ87:CT87,"△")&lt;&gt;0,"△",IF(COUNTIF(空き状況確認テーブル!CQ87:CT87,"△")&lt;&gt;0,"△","〇")))</f>
        <v>〇</v>
      </c>
      <c r="CR81" s="219"/>
      <c r="CS81" s="219"/>
      <c r="CT81" s="219"/>
      <c r="CU81" s="219" t="str">
        <f ca="1">IF(COUNTIF(空き状況確認テーブル!CU87:CX87,"×")&lt;&gt;0,"×",IF(COUNTIF(空き状況確認テーブル!CU87:CX87,"△")&lt;&gt;0,"△",IF(COUNTIF(空き状況確認テーブル!CU87:CX87,"△")&lt;&gt;0,"△","〇")))</f>
        <v>〇</v>
      </c>
      <c r="CV81" s="219"/>
      <c r="CW81" s="219"/>
      <c r="CX81" s="219"/>
      <c r="CY81" s="219" t="str">
        <f ca="1">IF(COUNTIF(空き状況確認テーブル!CY87:DB87,"×")&lt;&gt;0,"×",IF(COUNTIF(空き状況確認テーブル!CY87:DB87,"△")&lt;&gt;0,"△",IF(COUNTIF(空き状況確認テーブル!CY87:DB87,"△")&lt;&gt;0,"△","〇")))</f>
        <v>△</v>
      </c>
      <c r="CZ81" s="219"/>
      <c r="DA81" s="219"/>
      <c r="DB81" s="219"/>
      <c r="DC81" s="216" t="str">
        <f ca="1">IF(COUNTIF(空き状況確認テーブル!DC87:DE87,"×")&lt;&gt;0,"×",IF(COUNTIF(空き状況確認テーブル!DC87:DE87,"△")&lt;&gt;0,"△",IF(COUNTIF(空き状況確認テーブル!DC87:DE87,"△")&lt;&gt;0,"△","〇")))</f>
        <v>△</v>
      </c>
      <c r="DD81" s="217"/>
      <c r="DE81" s="220"/>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6" t="str">
        <f ca="1">IF(COUNTIF(空き状況確認テーブル!DL87:DN87,"×")&lt;&gt;0,"×",IF(COUNTIF(空き状況確認テーブル!DL87:DN87,"△")&lt;&gt;0,"△",IF(COUNTIF(空き状況確認テーブル!DL87:DN87,"△")&lt;&gt;0,"△","〇")))</f>
        <v>△</v>
      </c>
      <c r="DM81" s="217"/>
      <c r="DN81" s="218"/>
      <c r="DO81" s="219" t="str">
        <f ca="1">IF(COUNTIF(空き状況確認テーブル!DO87:DR87,"×")&lt;&gt;0,"×",IF(COUNTIF(空き状況確認テーブル!DO87:DR87,"△")&lt;&gt;0,"△",IF(COUNTIF(空き状況確認テーブル!DO87:DR87,"△")&lt;&gt;0,"△","〇")))</f>
        <v>〇</v>
      </c>
      <c r="DP81" s="219"/>
      <c r="DQ81" s="219"/>
      <c r="DR81" s="219"/>
      <c r="DS81" s="219" t="str">
        <f ca="1">IF(COUNTIF(空き状況確認テーブル!DS87:DV87,"×")&lt;&gt;0,"×",IF(COUNTIF(空き状況確認テーブル!DS87:DV87,"△")&lt;&gt;0,"△",IF(COUNTIF(空き状況確認テーブル!DS87:DV87,"△")&lt;&gt;0,"△","〇")))</f>
        <v>〇</v>
      </c>
      <c r="DT81" s="219"/>
      <c r="DU81" s="219"/>
      <c r="DV81" s="219"/>
      <c r="DW81" s="219" t="str">
        <f ca="1">IF(COUNTIF(空き状況確認テーブル!DW87:DZ87,"×")&lt;&gt;0,"×",IF(COUNTIF(空き状況確認テーブル!DW87:DZ87,"△")&lt;&gt;0,"△",IF(COUNTIF(空き状況確認テーブル!DW87:DZ87,"△")&lt;&gt;0,"△","〇")))</f>
        <v>△</v>
      </c>
      <c r="DX81" s="219"/>
      <c r="DY81" s="219"/>
      <c r="DZ81" s="219"/>
      <c r="EA81" s="216" t="str">
        <f ca="1">IF(COUNTIF(空き状況確認テーブル!EA87:EC87,"×")&lt;&gt;0,"×",IF(COUNTIF(空き状況確認テーブル!EA87:EC87,"△")&lt;&gt;0,"△",IF(COUNTIF(空き状況確認テーブル!EA87:EC87,"△")&lt;&gt;0,"△","〇")))</f>
        <v>△</v>
      </c>
      <c r="EB81" s="217"/>
      <c r="EC81" s="220"/>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6" t="str">
        <f ca="1">IF(COUNTIF(空き状況確認テーブル!EJ87:EL87,"×")&lt;&gt;0,"×",IF(COUNTIF(空き状況確認テーブル!EJ87:EL87,"△")&lt;&gt;0,"△",IF(COUNTIF(空き状況確認テーブル!EJ87:EL87,"△")&lt;&gt;0,"△","〇")))</f>
        <v>×</v>
      </c>
      <c r="EK81" s="217"/>
      <c r="EL81" s="218"/>
      <c r="EM81" s="219" t="str">
        <f ca="1">IF(COUNTIF(空き状況確認テーブル!EM87:EP87,"×")&lt;&gt;0,"×",IF(COUNTIF(空き状況確認テーブル!EM87:EP87,"△")&lt;&gt;0,"△",IF(COUNTIF(空き状況確認テーブル!EM87:EP87,"△")&lt;&gt;0,"△","〇")))</f>
        <v>×</v>
      </c>
      <c r="EN81" s="219"/>
      <c r="EO81" s="219"/>
      <c r="EP81" s="219"/>
      <c r="EQ81" s="219" t="str">
        <f ca="1">IF(COUNTIF(空き状況確認テーブル!EQ87:ET87,"×")&lt;&gt;0,"×",IF(COUNTIF(空き状況確認テーブル!EQ87:ET87,"△")&lt;&gt;0,"△",IF(COUNTIF(空き状況確認テーブル!EQ87:ET87,"△")&lt;&gt;0,"△","〇")))</f>
        <v>×</v>
      </c>
      <c r="ER81" s="219"/>
      <c r="ES81" s="219"/>
      <c r="ET81" s="219"/>
      <c r="EU81" s="219" t="str">
        <f ca="1">IF(COUNTIF(空き状況確認テーブル!EU87:EX87,"×")&lt;&gt;0,"×",IF(COUNTIF(空き状況確認テーブル!EU87:EX87,"△")&lt;&gt;0,"△",IF(COUNTIF(空き状況確認テーブル!EU87:EX87,"△")&lt;&gt;0,"△","〇")))</f>
        <v>×</v>
      </c>
      <c r="EV81" s="219"/>
      <c r="EW81" s="219"/>
      <c r="EX81" s="219"/>
      <c r="EY81" s="216" t="str">
        <f ca="1">IF(COUNTIF(空き状況確認テーブル!EY87:FA87,"×")&lt;&gt;0,"×",IF(COUNTIF(空き状況確認テーブル!EY87:FA87,"△")&lt;&gt;0,"△",IF(COUNTIF(空き状況確認テーブル!EY87:FA87,"△")&lt;&gt;0,"△","〇")))</f>
        <v>×</v>
      </c>
      <c r="EZ81" s="217"/>
      <c r="FA81" s="220"/>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6" t="str">
        <f ca="1">IF(COUNTIF(空き状況確認テーブル!FH87:FJ87,"×")&lt;&gt;0,"×",IF(COUNTIF(空き状況確認テーブル!FH87:FJ87,"△")&lt;&gt;0,"△",IF(COUNTIF(空き状況確認テーブル!FH87:FJ87,"△")&lt;&gt;0,"△","〇")))</f>
        <v>×</v>
      </c>
      <c r="FI81" s="217"/>
      <c r="FJ81" s="218"/>
      <c r="FK81" s="219" t="str">
        <f ca="1">IF(COUNTIF(空き状況確認テーブル!FK87:FN87,"×")&lt;&gt;0,"×",IF(COUNTIF(空き状況確認テーブル!FK87:FN87,"△")&lt;&gt;0,"△",IF(COUNTIF(空き状況確認テーブル!FK87:FN87,"△")&lt;&gt;0,"△","〇")))</f>
        <v>×</v>
      </c>
      <c r="FL81" s="219"/>
      <c r="FM81" s="219"/>
      <c r="FN81" s="219"/>
      <c r="FO81" s="219" t="str">
        <f ca="1">IF(COUNTIF(空き状況確認テーブル!FO87:FR87,"×")&lt;&gt;0,"×",IF(COUNTIF(空き状況確認テーブル!FO87:FR87,"△")&lt;&gt;0,"△",IF(COUNTIF(空き状況確認テーブル!FO87:FR87,"△")&lt;&gt;0,"△","〇")))</f>
        <v>×</v>
      </c>
      <c r="FP81" s="219"/>
      <c r="FQ81" s="219"/>
      <c r="FR81" s="219"/>
      <c r="FS81" s="219" t="str">
        <f ca="1">IF(COUNTIF(空き状況確認テーブル!FS87:FV87,"×")&lt;&gt;0,"×",IF(COUNTIF(空き状況確認テーブル!FS87:FV87,"△")&lt;&gt;0,"△",IF(COUNTIF(空き状況確認テーブル!FS87:FV87,"△")&lt;&gt;0,"△","〇")))</f>
        <v>×</v>
      </c>
      <c r="FT81" s="219"/>
      <c r="FU81" s="219"/>
      <c r="FV81" s="219"/>
      <c r="FW81" s="216" t="str">
        <f ca="1">IF(COUNTIF(空き状況確認テーブル!FW87:FY87,"×")&lt;&gt;0,"×",IF(COUNTIF(空き状況確認テーブル!FW87:FY87,"△")&lt;&gt;0,"△",IF(COUNTIF(空き状況確認テーブル!FW87:FY87,"△")&lt;&gt;0,"△","〇")))</f>
        <v>×</v>
      </c>
      <c r="FX81" s="217"/>
      <c r="FY81" s="220"/>
    </row>
    <row r="82" spans="1:181">
      <c r="A82" s="17"/>
      <c r="B82" s="181" t="s">
        <v>468</v>
      </c>
      <c r="C82" s="202"/>
      <c r="D82" s="11" t="s">
        <v>254</v>
      </c>
      <c r="E82" s="10" t="str">
        <f>INDEX(施設情報!$D$1:$D$1000,MATCH(D82,施設情報!$C$1:$C$1000,0))</f>
        <v>1</v>
      </c>
      <c r="F82" s="11" t="s">
        <v>275</v>
      </c>
      <c r="G82" s="8" t="str">
        <f t="shared" si="29"/>
        <v>108-46391</v>
      </c>
      <c r="H82" s="10" t="str">
        <f t="shared" si="30"/>
        <v>108-46392</v>
      </c>
      <c r="I82" s="10" t="str">
        <f t="shared" si="31"/>
        <v>108-46393</v>
      </c>
      <c r="J82" s="10" t="str">
        <f t="shared" si="32"/>
        <v>108-46394</v>
      </c>
      <c r="K82" s="10" t="str">
        <f t="shared" si="33"/>
        <v>108-46395</v>
      </c>
      <c r="L82" s="10" t="str">
        <f t="shared" si="34"/>
        <v>108-46396</v>
      </c>
      <c r="M82" s="10" t="str">
        <f t="shared" si="35"/>
        <v>108-46397</v>
      </c>
      <c r="N82" s="221" t="str">
        <f ca="1">IF(COUNTIF(空き状況確認テーブル!N88:AK88,"×")&lt;&gt;0,"×",IF(COUNTIF(空き状況確認テーブル!N88:AK88,"△")&lt;&gt;0,"△","〇"))</f>
        <v>〇</v>
      </c>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22"/>
      <c r="AL82" s="221" t="str">
        <f ca="1">IF(COUNTIF(空き状況確認テーブル!AL88:BI88,"×")&lt;&gt;0,"×",IF(COUNTIF(空き状況確認テーブル!AL88:BI88,"△")&lt;&gt;0,"△","〇"))</f>
        <v>〇</v>
      </c>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22"/>
      <c r="BJ82" s="221" t="str">
        <f ca="1">IF(COUNTIF(空き状況確認テーブル!BJ88:CG88,"×")&lt;&gt;0,"×",IF(COUNTIF(空き状況確認テーブル!BJ88:CG88,"△")&lt;&gt;0,"△","〇"))</f>
        <v>〇</v>
      </c>
      <c r="BK82" s="219"/>
      <c r="BL82" s="219"/>
      <c r="BM82" s="219"/>
      <c r="BN82" s="219"/>
      <c r="BO82" s="219"/>
      <c r="BP82" s="219"/>
      <c r="BQ82" s="219"/>
      <c r="BR82" s="219"/>
      <c r="BS82" s="219"/>
      <c r="BT82" s="219"/>
      <c r="BU82" s="219"/>
      <c r="BV82" s="219"/>
      <c r="BW82" s="219"/>
      <c r="BX82" s="219"/>
      <c r="BY82" s="219"/>
      <c r="BZ82" s="219"/>
      <c r="CA82" s="219"/>
      <c r="CB82" s="219"/>
      <c r="CC82" s="219"/>
      <c r="CD82" s="219"/>
      <c r="CE82" s="219"/>
      <c r="CF82" s="219"/>
      <c r="CG82" s="222"/>
      <c r="CH82" s="218" t="str">
        <f ca="1">IF(COUNTIF(空き状況確認テーブル!CH88:DE88,"×")&lt;&gt;0,"×",IF(COUNTIF(空き状況確認テーブル!CH88:DE88,"△")&lt;&gt;0,"△","〇"))</f>
        <v>〇</v>
      </c>
      <c r="CI82" s="219"/>
      <c r="CJ82" s="219"/>
      <c r="CK82" s="219"/>
      <c r="CL82" s="219"/>
      <c r="CM82" s="219"/>
      <c r="CN82" s="219"/>
      <c r="CO82" s="219"/>
      <c r="CP82" s="219"/>
      <c r="CQ82" s="219"/>
      <c r="CR82" s="219"/>
      <c r="CS82" s="219"/>
      <c r="CT82" s="219"/>
      <c r="CU82" s="219"/>
      <c r="CV82" s="219"/>
      <c r="CW82" s="219"/>
      <c r="CX82" s="219"/>
      <c r="CY82" s="219"/>
      <c r="CZ82" s="219"/>
      <c r="DA82" s="219"/>
      <c r="DB82" s="219"/>
      <c r="DC82" s="219"/>
      <c r="DD82" s="219"/>
      <c r="DE82" s="222"/>
      <c r="DF82" s="221" t="str">
        <f ca="1">IF(COUNTIF(空き状況確認テーブル!DF88:EC88,"×")&lt;&gt;0,"×",IF(COUNTIF(空き状況確認テーブル!DF88:EC88,"△")&lt;&gt;0,"△","〇"))</f>
        <v>〇</v>
      </c>
      <c r="DG82" s="219"/>
      <c r="DH82" s="219"/>
      <c r="DI82" s="219"/>
      <c r="DJ82" s="219"/>
      <c r="DK82" s="219"/>
      <c r="DL82" s="219"/>
      <c r="DM82" s="219"/>
      <c r="DN82" s="219"/>
      <c r="DO82" s="219"/>
      <c r="DP82" s="219"/>
      <c r="DQ82" s="219"/>
      <c r="DR82" s="219"/>
      <c r="DS82" s="219"/>
      <c r="DT82" s="219"/>
      <c r="DU82" s="219"/>
      <c r="DV82" s="219"/>
      <c r="DW82" s="219"/>
      <c r="DX82" s="219"/>
      <c r="DY82" s="219"/>
      <c r="DZ82" s="219"/>
      <c r="EA82" s="219"/>
      <c r="EB82" s="219"/>
      <c r="EC82" s="222"/>
      <c r="ED82" s="221" t="str">
        <f ca="1">IF(COUNTIF(空き状況確認テーブル!ED88:FA88,"×")&lt;&gt;0,"×",IF(COUNTIF(空き状況確認テーブル!ED88:FA88,"△")&lt;&gt;0,"△","〇"))</f>
        <v>×</v>
      </c>
      <c r="EE82" s="219"/>
      <c r="EF82" s="219"/>
      <c r="EG82" s="219"/>
      <c r="EH82" s="219"/>
      <c r="EI82" s="219"/>
      <c r="EJ82" s="219"/>
      <c r="EK82" s="219"/>
      <c r="EL82" s="219"/>
      <c r="EM82" s="219"/>
      <c r="EN82" s="219"/>
      <c r="EO82" s="219"/>
      <c r="EP82" s="219"/>
      <c r="EQ82" s="219"/>
      <c r="ER82" s="219"/>
      <c r="ES82" s="219"/>
      <c r="ET82" s="219"/>
      <c r="EU82" s="219"/>
      <c r="EV82" s="219"/>
      <c r="EW82" s="219"/>
      <c r="EX82" s="219"/>
      <c r="EY82" s="219"/>
      <c r="EZ82" s="219"/>
      <c r="FA82" s="222"/>
      <c r="FB82" s="221" t="str">
        <f ca="1">IF(COUNTIF(空き状況確認テーブル!FB88:FY88,"×")&lt;&gt;0,"×",IF(COUNTIF(空き状況確認テーブル!FB88:FY88,"△")&lt;&gt;0,"△","〇"))</f>
        <v>×</v>
      </c>
      <c r="FC82" s="219"/>
      <c r="FD82" s="219"/>
      <c r="FE82" s="219"/>
      <c r="FF82" s="219"/>
      <c r="FG82" s="219"/>
      <c r="FH82" s="219"/>
      <c r="FI82" s="219"/>
      <c r="FJ82" s="219"/>
      <c r="FK82" s="219"/>
      <c r="FL82" s="219"/>
      <c r="FM82" s="219"/>
      <c r="FN82" s="219"/>
      <c r="FO82" s="219"/>
      <c r="FP82" s="219"/>
      <c r="FQ82" s="219"/>
      <c r="FR82" s="219"/>
      <c r="FS82" s="219"/>
      <c r="FT82" s="219"/>
      <c r="FU82" s="219"/>
      <c r="FV82" s="219"/>
      <c r="FW82" s="219"/>
      <c r="FX82" s="219"/>
      <c r="FY82" s="222"/>
    </row>
    <row r="83" spans="1:181">
      <c r="A83" s="17"/>
      <c r="B83" s="182" t="s">
        <v>388</v>
      </c>
      <c r="C83" s="203" t="s">
        <v>280</v>
      </c>
      <c r="D83" s="11" t="s">
        <v>255</v>
      </c>
      <c r="E83" s="10" t="str">
        <f>INDEX(施設情報!$D$1:$D$1000,MATCH(D83,施設情報!$C$1:$C$1000,0))</f>
        <v>4</v>
      </c>
      <c r="F83" s="11" t="s">
        <v>275</v>
      </c>
      <c r="G83" s="8" t="str">
        <f t="shared" si="29"/>
        <v>109-46391</v>
      </c>
      <c r="H83" s="10" t="str">
        <f t="shared" si="30"/>
        <v>109-46392</v>
      </c>
      <c r="I83" s="10" t="str">
        <f t="shared" si="31"/>
        <v>109-46393</v>
      </c>
      <c r="J83" s="10" t="str">
        <f t="shared" si="32"/>
        <v>109-46394</v>
      </c>
      <c r="K83" s="10" t="str">
        <f t="shared" si="33"/>
        <v>109-46395</v>
      </c>
      <c r="L83" s="10" t="str">
        <f t="shared" si="34"/>
        <v>109-46396</v>
      </c>
      <c r="M83" s="10" t="str">
        <f t="shared" si="35"/>
        <v>109-46397</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6" t="str">
        <f ca="1">IF(COUNTIF(空き状況確認テーブル!T89:V89,"×")&lt;&gt;0,"×",IF(COUNTIF(空き状況確認テーブル!T89:V89,"△")&lt;&gt;0,"△",IF(COUNTIF(空き状況確認テーブル!T89:V89,"△")&lt;&gt;0,"△","〇")))</f>
        <v>△</v>
      </c>
      <c r="U83" s="217"/>
      <c r="V83" s="218"/>
      <c r="W83" s="219" t="str">
        <f ca="1">IF(COUNTIF(空き状況確認テーブル!W89:Z89,"×")&lt;&gt;0,"×",IF(COUNTIF(空き状況確認テーブル!W89:Z89,"△")&lt;&gt;0,"△",IF(COUNTIF(空き状況確認テーブル!W89:Z89,"△")&lt;&gt;0,"△","〇")))</f>
        <v>〇</v>
      </c>
      <c r="X83" s="219"/>
      <c r="Y83" s="219"/>
      <c r="Z83" s="219"/>
      <c r="AA83" s="219" t="str">
        <f ca="1">IF(COUNTIF(空き状況確認テーブル!AA89:AD89,"×")&lt;&gt;0,"×",IF(COUNTIF(空き状況確認テーブル!AA89:AD89,"△")&lt;&gt;0,"△",IF(COUNTIF(空き状況確認テーブル!AA89:AD89,"△")&lt;&gt;0,"△","〇")))</f>
        <v>〇</v>
      </c>
      <c r="AB83" s="219"/>
      <c r="AC83" s="219"/>
      <c r="AD83" s="219"/>
      <c r="AE83" s="219" t="str">
        <f ca="1">IF(COUNTIF(空き状況確認テーブル!AE89:AH89,"×")&lt;&gt;0,"×",IF(COUNTIF(空き状況確認テーブル!AE89:AH89,"△")&lt;&gt;0,"△",IF(COUNTIF(空き状況確認テーブル!AE89:AH89,"△")&lt;&gt;0,"△","〇")))</f>
        <v>△</v>
      </c>
      <c r="AF83" s="219"/>
      <c r="AG83" s="219"/>
      <c r="AH83" s="219"/>
      <c r="AI83" s="216" t="str">
        <f ca="1">IF(COUNTIF(空き状況確認テーブル!AI89:AK89,"×")&lt;&gt;0,"×",IF(COUNTIF(空き状況確認テーブル!AI89:AK89,"△")&lt;&gt;0,"△",IF(COUNTIF(空き状況確認テーブル!AI89:AK89,"△")&lt;&gt;0,"△","〇")))</f>
        <v>△</v>
      </c>
      <c r="AJ83" s="217"/>
      <c r="AK83" s="220"/>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6" t="str">
        <f ca="1">IF(COUNTIF(空き状況確認テーブル!AR89:AT89,"×")&lt;&gt;0,"×",IF(COUNTIF(空き状況確認テーブル!AR89:AT89,"△")&lt;&gt;0,"△",IF(COUNTIF(空き状況確認テーブル!AR89:AT89,"△")&lt;&gt;0,"△","〇")))</f>
        <v>△</v>
      </c>
      <c r="AS83" s="217"/>
      <c r="AT83" s="218"/>
      <c r="AU83" s="219" t="str">
        <f ca="1">IF(COUNTIF(空き状況確認テーブル!AU89:AX89,"×")&lt;&gt;0,"×",IF(COUNTIF(空き状況確認テーブル!AU89:AX89,"△")&lt;&gt;0,"△",IF(COUNTIF(空き状況確認テーブル!AU89:AX89,"△")&lt;&gt;0,"△","〇")))</f>
        <v>〇</v>
      </c>
      <c r="AV83" s="219"/>
      <c r="AW83" s="219"/>
      <c r="AX83" s="219"/>
      <c r="AY83" s="219" t="str">
        <f ca="1">IF(COUNTIF(空き状況確認テーブル!AY89:BB89,"×")&lt;&gt;0,"×",IF(COUNTIF(空き状況確認テーブル!AY89:BB89,"△")&lt;&gt;0,"△",IF(COUNTIF(空き状況確認テーブル!AY89:BB89,"△")&lt;&gt;0,"△","〇")))</f>
        <v>〇</v>
      </c>
      <c r="AZ83" s="219"/>
      <c r="BA83" s="219"/>
      <c r="BB83" s="219"/>
      <c r="BC83" s="219" t="str">
        <f ca="1">IF(COUNTIF(空き状況確認テーブル!BC89:BF89,"×")&lt;&gt;0,"×",IF(COUNTIF(空き状況確認テーブル!BC89:BF89,"△")&lt;&gt;0,"△",IF(COUNTIF(空き状況確認テーブル!BC89:BF89,"△")&lt;&gt;0,"△","〇")))</f>
        <v>△</v>
      </c>
      <c r="BD83" s="219"/>
      <c r="BE83" s="219"/>
      <c r="BF83" s="219"/>
      <c r="BG83" s="216" t="str">
        <f ca="1">IF(COUNTIF(空き状況確認テーブル!BG89:BI89,"×")&lt;&gt;0,"×",IF(COUNTIF(空き状況確認テーブル!BG89:BI89,"△")&lt;&gt;0,"△",IF(COUNTIF(空き状況確認テーブル!BG89:BI89,"△")&lt;&gt;0,"△","〇")))</f>
        <v>△</v>
      </c>
      <c r="BH83" s="217"/>
      <c r="BI83" s="220"/>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6" t="str">
        <f ca="1">IF(COUNTIF(空き状況確認テーブル!BP89:BR89,"×")&lt;&gt;0,"×",IF(COUNTIF(空き状況確認テーブル!BP89:BR89,"△")&lt;&gt;0,"△",IF(COUNTIF(空き状況確認テーブル!BP89:BR89,"△")&lt;&gt;0,"△","〇")))</f>
        <v>△</v>
      </c>
      <c r="BQ83" s="217"/>
      <c r="BR83" s="218"/>
      <c r="BS83" s="219" t="str">
        <f ca="1">IF(COUNTIF(空き状況確認テーブル!BS89:BV89,"×")&lt;&gt;0,"×",IF(COUNTIF(空き状況確認テーブル!BS89:BV89,"△")&lt;&gt;0,"△",IF(COUNTIF(空き状況確認テーブル!BS89:BV89,"△")&lt;&gt;0,"△","〇")))</f>
        <v>〇</v>
      </c>
      <c r="BT83" s="219"/>
      <c r="BU83" s="219"/>
      <c r="BV83" s="219"/>
      <c r="BW83" s="219" t="str">
        <f ca="1">IF(COUNTIF(空き状況確認テーブル!BW89:BZ89,"×")&lt;&gt;0,"×",IF(COUNTIF(空き状況確認テーブル!BW89:BZ89,"△")&lt;&gt;0,"△",IF(COUNTIF(空き状況確認テーブル!BW89:BZ89,"△")&lt;&gt;0,"△","〇")))</f>
        <v>〇</v>
      </c>
      <c r="BX83" s="219"/>
      <c r="BY83" s="219"/>
      <c r="BZ83" s="219"/>
      <c r="CA83" s="219" t="str">
        <f ca="1">IF(COUNTIF(空き状況確認テーブル!CA89:CD89,"×")&lt;&gt;0,"×",IF(COUNTIF(空き状況確認テーブル!CA89:CD89,"△")&lt;&gt;0,"△",IF(COUNTIF(空き状況確認テーブル!CA89:CD89,"△")&lt;&gt;0,"△","〇")))</f>
        <v>△</v>
      </c>
      <c r="CB83" s="219"/>
      <c r="CC83" s="219"/>
      <c r="CD83" s="219"/>
      <c r="CE83" s="216" t="str">
        <f ca="1">IF(COUNTIF(空き状況確認テーブル!CE89:CG89,"×")&lt;&gt;0,"×",IF(COUNTIF(空き状況確認テーブル!CE89:CG89,"△")&lt;&gt;0,"△",IF(COUNTIF(空き状況確認テーブル!CE89:CG89,"△")&lt;&gt;0,"△","〇")))</f>
        <v>△</v>
      </c>
      <c r="CF83" s="217"/>
      <c r="CG83" s="220"/>
      <c r="CH83" s="187"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6" t="str">
        <f ca="1">IF(COUNTIF(空き状況確認テーブル!CN89:CP89,"×")&lt;&gt;0,"×",IF(COUNTIF(空き状況確認テーブル!CN89:CP89,"△")&lt;&gt;0,"△",IF(COUNTIF(空き状況確認テーブル!CN89:CP89,"△")&lt;&gt;0,"△","〇")))</f>
        <v>△</v>
      </c>
      <c r="CO83" s="217"/>
      <c r="CP83" s="218"/>
      <c r="CQ83" s="219" t="str">
        <f ca="1">IF(COUNTIF(空き状況確認テーブル!CQ89:CT89,"×")&lt;&gt;0,"×",IF(COUNTIF(空き状況確認テーブル!CQ89:CT89,"△")&lt;&gt;0,"△",IF(COUNTIF(空き状況確認テーブル!CQ89:CT89,"△")&lt;&gt;0,"△","〇")))</f>
        <v>〇</v>
      </c>
      <c r="CR83" s="219"/>
      <c r="CS83" s="219"/>
      <c r="CT83" s="219"/>
      <c r="CU83" s="219" t="str">
        <f ca="1">IF(COUNTIF(空き状況確認テーブル!CU89:CX89,"×")&lt;&gt;0,"×",IF(COUNTIF(空き状況確認テーブル!CU89:CX89,"△")&lt;&gt;0,"△",IF(COUNTIF(空き状況確認テーブル!CU89:CX89,"△")&lt;&gt;0,"△","〇")))</f>
        <v>〇</v>
      </c>
      <c r="CV83" s="219"/>
      <c r="CW83" s="219"/>
      <c r="CX83" s="219"/>
      <c r="CY83" s="219" t="str">
        <f ca="1">IF(COUNTIF(空き状況確認テーブル!CY89:DB89,"×")&lt;&gt;0,"×",IF(COUNTIF(空き状況確認テーブル!CY89:DB89,"△")&lt;&gt;0,"△",IF(COUNTIF(空き状況確認テーブル!CY89:DB89,"△")&lt;&gt;0,"△","〇")))</f>
        <v>△</v>
      </c>
      <c r="CZ83" s="219"/>
      <c r="DA83" s="219"/>
      <c r="DB83" s="219"/>
      <c r="DC83" s="216" t="str">
        <f ca="1">IF(COUNTIF(空き状況確認テーブル!DC89:DE89,"×")&lt;&gt;0,"×",IF(COUNTIF(空き状況確認テーブル!DC89:DE89,"△")&lt;&gt;0,"△",IF(COUNTIF(空き状況確認テーブル!DC89:DE89,"△")&lt;&gt;0,"△","〇")))</f>
        <v>△</v>
      </c>
      <c r="DD83" s="217"/>
      <c r="DE83" s="220"/>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6" t="str">
        <f ca="1">IF(COUNTIF(空き状況確認テーブル!DL89:DN89,"×")&lt;&gt;0,"×",IF(COUNTIF(空き状況確認テーブル!DL89:DN89,"△")&lt;&gt;0,"△",IF(COUNTIF(空き状況確認テーブル!DL89:DN89,"△")&lt;&gt;0,"△","〇")))</f>
        <v>△</v>
      </c>
      <c r="DM83" s="217"/>
      <c r="DN83" s="218"/>
      <c r="DO83" s="219" t="str">
        <f ca="1">IF(COUNTIF(空き状況確認テーブル!DO89:DR89,"×")&lt;&gt;0,"×",IF(COUNTIF(空き状況確認テーブル!DO89:DR89,"△")&lt;&gt;0,"△",IF(COUNTIF(空き状況確認テーブル!DO89:DR89,"△")&lt;&gt;0,"△","〇")))</f>
        <v>〇</v>
      </c>
      <c r="DP83" s="219"/>
      <c r="DQ83" s="219"/>
      <c r="DR83" s="219"/>
      <c r="DS83" s="219" t="str">
        <f ca="1">IF(COUNTIF(空き状況確認テーブル!DS89:DV89,"×")&lt;&gt;0,"×",IF(COUNTIF(空き状況確認テーブル!DS89:DV89,"△")&lt;&gt;0,"△",IF(COUNTIF(空き状況確認テーブル!DS89:DV89,"△")&lt;&gt;0,"△","〇")))</f>
        <v>〇</v>
      </c>
      <c r="DT83" s="219"/>
      <c r="DU83" s="219"/>
      <c r="DV83" s="219"/>
      <c r="DW83" s="219" t="str">
        <f ca="1">IF(COUNTIF(空き状況確認テーブル!DW89:DZ89,"×")&lt;&gt;0,"×",IF(COUNTIF(空き状況確認テーブル!DW89:DZ89,"△")&lt;&gt;0,"△",IF(COUNTIF(空き状況確認テーブル!DW89:DZ89,"△")&lt;&gt;0,"△","〇")))</f>
        <v>△</v>
      </c>
      <c r="DX83" s="219"/>
      <c r="DY83" s="219"/>
      <c r="DZ83" s="219"/>
      <c r="EA83" s="216" t="str">
        <f ca="1">IF(COUNTIF(空き状況確認テーブル!EA89:EC89,"×")&lt;&gt;0,"×",IF(COUNTIF(空き状況確認テーブル!EA89:EC89,"△")&lt;&gt;0,"△",IF(COUNTIF(空き状況確認テーブル!EA89:EC89,"△")&lt;&gt;0,"△","〇")))</f>
        <v>△</v>
      </c>
      <c r="EB83" s="217"/>
      <c r="EC83" s="220"/>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6" t="str">
        <f ca="1">IF(COUNTIF(空き状況確認テーブル!EJ89:EL89,"×")&lt;&gt;0,"×",IF(COUNTIF(空き状況確認テーブル!EJ89:EL89,"△")&lt;&gt;0,"△",IF(COUNTIF(空き状況確認テーブル!EJ89:EL89,"△")&lt;&gt;0,"△","〇")))</f>
        <v>×</v>
      </c>
      <c r="EK83" s="217"/>
      <c r="EL83" s="218"/>
      <c r="EM83" s="219" t="str">
        <f ca="1">IF(COUNTIF(空き状況確認テーブル!EM89:EP89,"×")&lt;&gt;0,"×",IF(COUNTIF(空き状況確認テーブル!EM89:EP89,"△")&lt;&gt;0,"△",IF(COUNTIF(空き状況確認テーブル!EM89:EP89,"△")&lt;&gt;0,"△","〇")))</f>
        <v>×</v>
      </c>
      <c r="EN83" s="219"/>
      <c r="EO83" s="219"/>
      <c r="EP83" s="219"/>
      <c r="EQ83" s="219" t="str">
        <f ca="1">IF(COUNTIF(空き状況確認テーブル!EQ89:ET89,"×")&lt;&gt;0,"×",IF(COUNTIF(空き状況確認テーブル!EQ89:ET89,"△")&lt;&gt;0,"△",IF(COUNTIF(空き状況確認テーブル!EQ89:ET89,"△")&lt;&gt;0,"△","〇")))</f>
        <v>×</v>
      </c>
      <c r="ER83" s="219"/>
      <c r="ES83" s="219"/>
      <c r="ET83" s="219"/>
      <c r="EU83" s="219" t="str">
        <f ca="1">IF(COUNTIF(空き状況確認テーブル!EU89:EX89,"×")&lt;&gt;0,"×",IF(COUNTIF(空き状況確認テーブル!EU89:EX89,"△")&lt;&gt;0,"△",IF(COUNTIF(空き状況確認テーブル!EU89:EX89,"△")&lt;&gt;0,"△","〇")))</f>
        <v>×</v>
      </c>
      <c r="EV83" s="219"/>
      <c r="EW83" s="219"/>
      <c r="EX83" s="219"/>
      <c r="EY83" s="216" t="str">
        <f ca="1">IF(COUNTIF(空き状況確認テーブル!EY89:FA89,"×")&lt;&gt;0,"×",IF(COUNTIF(空き状況確認テーブル!EY89:FA89,"△")&lt;&gt;0,"△",IF(COUNTIF(空き状況確認テーブル!EY89:FA89,"△")&lt;&gt;0,"△","〇")))</f>
        <v>×</v>
      </c>
      <c r="EZ83" s="217"/>
      <c r="FA83" s="220"/>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6" t="str">
        <f ca="1">IF(COUNTIF(空き状況確認テーブル!FH89:FJ89,"×")&lt;&gt;0,"×",IF(COUNTIF(空き状況確認テーブル!FH89:FJ89,"△")&lt;&gt;0,"△",IF(COUNTIF(空き状況確認テーブル!FH89:FJ89,"△")&lt;&gt;0,"△","〇")))</f>
        <v>×</v>
      </c>
      <c r="FI83" s="217"/>
      <c r="FJ83" s="218"/>
      <c r="FK83" s="219" t="str">
        <f ca="1">IF(COUNTIF(空き状況確認テーブル!FK89:FN89,"×")&lt;&gt;0,"×",IF(COUNTIF(空き状況確認テーブル!FK89:FN89,"△")&lt;&gt;0,"△",IF(COUNTIF(空き状況確認テーブル!FK89:FN89,"△")&lt;&gt;0,"△","〇")))</f>
        <v>×</v>
      </c>
      <c r="FL83" s="219"/>
      <c r="FM83" s="219"/>
      <c r="FN83" s="219"/>
      <c r="FO83" s="219" t="str">
        <f ca="1">IF(COUNTIF(空き状況確認テーブル!FO89:FR89,"×")&lt;&gt;0,"×",IF(COUNTIF(空き状況確認テーブル!FO89:FR89,"△")&lt;&gt;0,"△",IF(COUNTIF(空き状況確認テーブル!FO89:FR89,"△")&lt;&gt;0,"△","〇")))</f>
        <v>×</v>
      </c>
      <c r="FP83" s="219"/>
      <c r="FQ83" s="219"/>
      <c r="FR83" s="219"/>
      <c r="FS83" s="219" t="str">
        <f ca="1">IF(COUNTIF(空き状況確認テーブル!FS89:FV89,"×")&lt;&gt;0,"×",IF(COUNTIF(空き状況確認テーブル!FS89:FV89,"△")&lt;&gt;0,"△",IF(COUNTIF(空き状況確認テーブル!FS89:FV89,"△")&lt;&gt;0,"△","〇")))</f>
        <v>×</v>
      </c>
      <c r="FT83" s="219"/>
      <c r="FU83" s="219"/>
      <c r="FV83" s="219"/>
      <c r="FW83" s="216" t="str">
        <f ca="1">IF(COUNTIF(空き状況確認テーブル!FW89:FY89,"×")&lt;&gt;0,"×",IF(COUNTIF(空き状況確認テーブル!FW89:FY89,"△")&lt;&gt;0,"△",IF(COUNTIF(空き状況確認テーブル!FW89:FY89,"△")&lt;&gt;0,"△","〇")))</f>
        <v>×</v>
      </c>
      <c r="FX83" s="217"/>
      <c r="FY83" s="220"/>
    </row>
    <row r="84" spans="1:181">
      <c r="A84" s="17"/>
      <c r="B84" s="162" t="s">
        <v>363</v>
      </c>
      <c r="C84" s="203" t="s">
        <v>283</v>
      </c>
      <c r="D84" s="11" t="s">
        <v>256</v>
      </c>
      <c r="E84" s="10" t="str">
        <f>INDEX(施設情報!$D$1:$D$1000,MATCH(D84,施設情報!$C$1:$C$1000,0))</f>
        <v>2</v>
      </c>
      <c r="F84" s="11" t="s">
        <v>275</v>
      </c>
      <c r="G84" s="8" t="str">
        <f t="shared" si="29"/>
        <v>110-46391</v>
      </c>
      <c r="H84" s="10" t="str">
        <f t="shared" si="30"/>
        <v>110-46392</v>
      </c>
      <c r="I84" s="10" t="str">
        <f t="shared" si="31"/>
        <v>110-46393</v>
      </c>
      <c r="J84" s="10" t="str">
        <f t="shared" si="32"/>
        <v>110-46394</v>
      </c>
      <c r="K84" s="10" t="str">
        <f t="shared" si="33"/>
        <v>110-46395</v>
      </c>
      <c r="L84" s="10" t="str">
        <f t="shared" si="34"/>
        <v>110-46396</v>
      </c>
      <c r="M84" s="10" t="str">
        <f t="shared" si="35"/>
        <v>110-46397</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6" t="str">
        <f ca="1">IF(COUNTIF(空き状況確認テーブル!T90:V90,"×")&lt;&gt;0,"×",IF(COUNTIF(空き状況確認テーブル!T90:V90,"△")&lt;&gt;0,"△",IF(COUNTIF(空き状況確認テーブル!T90:V90,"△")&lt;&gt;0,"△","〇")))</f>
        <v>△</v>
      </c>
      <c r="U84" s="217"/>
      <c r="V84" s="218"/>
      <c r="W84" s="219" t="str">
        <f ca="1">IF(COUNTIF(空き状況確認テーブル!W90:Z90,"×")&lt;&gt;0,"×",IF(COUNTIF(空き状況確認テーブル!W90:Z90,"△")&lt;&gt;0,"△",IF(COUNTIF(空き状況確認テーブル!W90:Z90,"△")&lt;&gt;0,"△","〇")))</f>
        <v>〇</v>
      </c>
      <c r="X84" s="219"/>
      <c r="Y84" s="219"/>
      <c r="Z84" s="219"/>
      <c r="AA84" s="219" t="str">
        <f ca="1">IF(COUNTIF(空き状況確認テーブル!AA90:AD90,"×")&lt;&gt;0,"×",IF(COUNTIF(空き状況確認テーブル!AA90:AD90,"△")&lt;&gt;0,"△",IF(COUNTIF(空き状況確認テーブル!AA90:AD90,"△")&lt;&gt;0,"△","〇")))</f>
        <v>〇</v>
      </c>
      <c r="AB84" s="219"/>
      <c r="AC84" s="219"/>
      <c r="AD84" s="219"/>
      <c r="AE84" s="219" t="str">
        <f ca="1">IF(COUNTIF(空き状況確認テーブル!AE90:AH90,"×")&lt;&gt;0,"×",IF(COUNTIF(空き状況確認テーブル!AE90:AH90,"△")&lt;&gt;0,"△",IF(COUNTIF(空き状況確認テーブル!AE90:AH90,"△")&lt;&gt;0,"△","〇")))</f>
        <v>△</v>
      </c>
      <c r="AF84" s="219"/>
      <c r="AG84" s="219"/>
      <c r="AH84" s="219"/>
      <c r="AI84" s="216" t="str">
        <f ca="1">IF(COUNTIF(空き状況確認テーブル!AI90:AK90,"×")&lt;&gt;0,"×",IF(COUNTIF(空き状況確認テーブル!AI90:AK90,"△")&lt;&gt;0,"△",IF(COUNTIF(空き状況確認テーブル!AI90:AK90,"△")&lt;&gt;0,"△","〇")))</f>
        <v>△</v>
      </c>
      <c r="AJ84" s="217"/>
      <c r="AK84" s="220"/>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6" t="str">
        <f ca="1">IF(COUNTIF(空き状況確認テーブル!AR90:AT90,"×")&lt;&gt;0,"×",IF(COUNTIF(空き状況確認テーブル!AR90:AT90,"△")&lt;&gt;0,"△",IF(COUNTIF(空き状況確認テーブル!AR90:AT90,"△")&lt;&gt;0,"△","〇")))</f>
        <v>△</v>
      </c>
      <c r="AS84" s="217"/>
      <c r="AT84" s="218"/>
      <c r="AU84" s="219" t="str">
        <f ca="1">IF(COUNTIF(空き状況確認テーブル!AU90:AX90,"×")&lt;&gt;0,"×",IF(COUNTIF(空き状況確認テーブル!AU90:AX90,"△")&lt;&gt;0,"△",IF(COUNTIF(空き状況確認テーブル!AU90:AX90,"△")&lt;&gt;0,"△","〇")))</f>
        <v>〇</v>
      </c>
      <c r="AV84" s="219"/>
      <c r="AW84" s="219"/>
      <c r="AX84" s="219"/>
      <c r="AY84" s="219" t="str">
        <f ca="1">IF(COUNTIF(空き状況確認テーブル!AY90:BB90,"×")&lt;&gt;0,"×",IF(COUNTIF(空き状況確認テーブル!AY90:BB90,"△")&lt;&gt;0,"△",IF(COUNTIF(空き状況確認テーブル!AY90:BB90,"△")&lt;&gt;0,"△","〇")))</f>
        <v>〇</v>
      </c>
      <c r="AZ84" s="219"/>
      <c r="BA84" s="219"/>
      <c r="BB84" s="219"/>
      <c r="BC84" s="219" t="str">
        <f ca="1">IF(COUNTIF(空き状況確認テーブル!BC90:BF90,"×")&lt;&gt;0,"×",IF(COUNTIF(空き状況確認テーブル!BC90:BF90,"△")&lt;&gt;0,"△",IF(COUNTIF(空き状況確認テーブル!BC90:BF90,"△")&lt;&gt;0,"△","〇")))</f>
        <v>△</v>
      </c>
      <c r="BD84" s="219"/>
      <c r="BE84" s="219"/>
      <c r="BF84" s="219"/>
      <c r="BG84" s="216" t="str">
        <f ca="1">IF(COUNTIF(空き状況確認テーブル!BG90:BI90,"×")&lt;&gt;0,"×",IF(COUNTIF(空き状況確認テーブル!BG90:BI90,"△")&lt;&gt;0,"△",IF(COUNTIF(空き状況確認テーブル!BG90:BI90,"△")&lt;&gt;0,"△","〇")))</f>
        <v>△</v>
      </c>
      <c r="BH84" s="217"/>
      <c r="BI84" s="220"/>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6" t="str">
        <f ca="1">IF(COUNTIF(空き状況確認テーブル!BP90:BR90,"×")&lt;&gt;0,"×",IF(COUNTIF(空き状況確認テーブル!BP90:BR90,"△")&lt;&gt;0,"△",IF(COUNTIF(空き状況確認テーブル!BP90:BR90,"△")&lt;&gt;0,"△","〇")))</f>
        <v>△</v>
      </c>
      <c r="BQ84" s="217"/>
      <c r="BR84" s="218"/>
      <c r="BS84" s="219" t="str">
        <f ca="1">IF(COUNTIF(空き状況確認テーブル!BS90:BV90,"×")&lt;&gt;0,"×",IF(COUNTIF(空き状況確認テーブル!BS90:BV90,"△")&lt;&gt;0,"△",IF(COUNTIF(空き状況確認テーブル!BS90:BV90,"△")&lt;&gt;0,"△","〇")))</f>
        <v>〇</v>
      </c>
      <c r="BT84" s="219"/>
      <c r="BU84" s="219"/>
      <c r="BV84" s="219"/>
      <c r="BW84" s="219" t="str">
        <f ca="1">IF(COUNTIF(空き状況確認テーブル!BW90:BZ90,"×")&lt;&gt;0,"×",IF(COUNTIF(空き状況確認テーブル!BW90:BZ90,"△")&lt;&gt;0,"△",IF(COUNTIF(空き状況確認テーブル!BW90:BZ90,"△")&lt;&gt;0,"△","〇")))</f>
        <v>〇</v>
      </c>
      <c r="BX84" s="219"/>
      <c r="BY84" s="219"/>
      <c r="BZ84" s="219"/>
      <c r="CA84" s="219" t="str">
        <f ca="1">IF(COUNTIF(空き状況確認テーブル!CA90:CD90,"×")&lt;&gt;0,"×",IF(COUNTIF(空き状況確認テーブル!CA90:CD90,"△")&lt;&gt;0,"△",IF(COUNTIF(空き状況確認テーブル!CA90:CD90,"△")&lt;&gt;0,"△","〇")))</f>
        <v>△</v>
      </c>
      <c r="CB84" s="219"/>
      <c r="CC84" s="219"/>
      <c r="CD84" s="219"/>
      <c r="CE84" s="216" t="str">
        <f ca="1">IF(COUNTIF(空き状況確認テーブル!CE90:CG90,"×")&lt;&gt;0,"×",IF(COUNTIF(空き状況確認テーブル!CE90:CG90,"△")&lt;&gt;0,"△",IF(COUNTIF(空き状況確認テーブル!CE90:CG90,"△")&lt;&gt;0,"△","〇")))</f>
        <v>△</v>
      </c>
      <c r="CF84" s="217"/>
      <c r="CG84" s="220"/>
      <c r="CH84" s="187"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6" t="str">
        <f ca="1">IF(COUNTIF(空き状況確認テーブル!CN90:CP90,"×")&lt;&gt;0,"×",IF(COUNTIF(空き状況確認テーブル!CN90:CP90,"△")&lt;&gt;0,"△",IF(COUNTIF(空き状況確認テーブル!CN90:CP90,"△")&lt;&gt;0,"△","〇")))</f>
        <v>△</v>
      </c>
      <c r="CO84" s="217"/>
      <c r="CP84" s="218"/>
      <c r="CQ84" s="219" t="str">
        <f ca="1">IF(COUNTIF(空き状況確認テーブル!CQ90:CT90,"×")&lt;&gt;0,"×",IF(COUNTIF(空き状況確認テーブル!CQ90:CT90,"△")&lt;&gt;0,"△",IF(COUNTIF(空き状況確認テーブル!CQ90:CT90,"△")&lt;&gt;0,"△","〇")))</f>
        <v>〇</v>
      </c>
      <c r="CR84" s="219"/>
      <c r="CS84" s="219"/>
      <c r="CT84" s="219"/>
      <c r="CU84" s="219" t="str">
        <f ca="1">IF(COUNTIF(空き状況確認テーブル!CU90:CX90,"×")&lt;&gt;0,"×",IF(COUNTIF(空き状況確認テーブル!CU90:CX90,"△")&lt;&gt;0,"△",IF(COUNTIF(空き状況確認テーブル!CU90:CX90,"△")&lt;&gt;0,"△","〇")))</f>
        <v>〇</v>
      </c>
      <c r="CV84" s="219"/>
      <c r="CW84" s="219"/>
      <c r="CX84" s="219"/>
      <c r="CY84" s="219" t="str">
        <f ca="1">IF(COUNTIF(空き状況確認テーブル!CY90:DB90,"×")&lt;&gt;0,"×",IF(COUNTIF(空き状況確認テーブル!CY90:DB90,"△")&lt;&gt;0,"△",IF(COUNTIF(空き状況確認テーブル!CY90:DB90,"△")&lt;&gt;0,"△","〇")))</f>
        <v>△</v>
      </c>
      <c r="CZ84" s="219"/>
      <c r="DA84" s="219"/>
      <c r="DB84" s="219"/>
      <c r="DC84" s="216" t="str">
        <f ca="1">IF(COUNTIF(空き状況確認テーブル!DC90:DE90,"×")&lt;&gt;0,"×",IF(COUNTIF(空き状況確認テーブル!DC90:DE90,"△")&lt;&gt;0,"△",IF(COUNTIF(空き状況確認テーブル!DC90:DE90,"△")&lt;&gt;0,"△","〇")))</f>
        <v>△</v>
      </c>
      <c r="DD84" s="217"/>
      <c r="DE84" s="220"/>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6" t="str">
        <f ca="1">IF(COUNTIF(空き状況確認テーブル!DL90:DN90,"×")&lt;&gt;0,"×",IF(COUNTIF(空き状況確認テーブル!DL90:DN90,"△")&lt;&gt;0,"△",IF(COUNTIF(空き状況確認テーブル!DL90:DN90,"△")&lt;&gt;0,"△","〇")))</f>
        <v>△</v>
      </c>
      <c r="DM84" s="217"/>
      <c r="DN84" s="218"/>
      <c r="DO84" s="219" t="str">
        <f ca="1">IF(COUNTIF(空き状況確認テーブル!DO90:DR90,"×")&lt;&gt;0,"×",IF(COUNTIF(空き状況確認テーブル!DO90:DR90,"△")&lt;&gt;0,"△",IF(COUNTIF(空き状況確認テーブル!DO90:DR90,"△")&lt;&gt;0,"△","〇")))</f>
        <v>〇</v>
      </c>
      <c r="DP84" s="219"/>
      <c r="DQ84" s="219"/>
      <c r="DR84" s="219"/>
      <c r="DS84" s="219" t="str">
        <f ca="1">IF(COUNTIF(空き状況確認テーブル!DS90:DV90,"×")&lt;&gt;0,"×",IF(COUNTIF(空き状況確認テーブル!DS90:DV90,"△")&lt;&gt;0,"△",IF(COUNTIF(空き状況確認テーブル!DS90:DV90,"△")&lt;&gt;0,"△","〇")))</f>
        <v>〇</v>
      </c>
      <c r="DT84" s="219"/>
      <c r="DU84" s="219"/>
      <c r="DV84" s="219"/>
      <c r="DW84" s="219" t="str">
        <f ca="1">IF(COUNTIF(空き状況確認テーブル!DW90:DZ90,"×")&lt;&gt;0,"×",IF(COUNTIF(空き状況確認テーブル!DW90:DZ90,"△")&lt;&gt;0,"△",IF(COUNTIF(空き状況確認テーブル!DW90:DZ90,"△")&lt;&gt;0,"△","〇")))</f>
        <v>△</v>
      </c>
      <c r="DX84" s="219"/>
      <c r="DY84" s="219"/>
      <c r="DZ84" s="219"/>
      <c r="EA84" s="216" t="str">
        <f ca="1">IF(COUNTIF(空き状況確認テーブル!EA90:EC90,"×")&lt;&gt;0,"×",IF(COUNTIF(空き状況確認テーブル!EA90:EC90,"△")&lt;&gt;0,"△",IF(COUNTIF(空き状況確認テーブル!EA90:EC90,"△")&lt;&gt;0,"△","〇")))</f>
        <v>△</v>
      </c>
      <c r="EB84" s="217"/>
      <c r="EC84" s="220"/>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6" t="str">
        <f ca="1">IF(COUNTIF(空き状況確認テーブル!EJ90:EL90,"×")&lt;&gt;0,"×",IF(COUNTIF(空き状況確認テーブル!EJ90:EL90,"△")&lt;&gt;0,"△",IF(COUNTIF(空き状況確認テーブル!EJ90:EL90,"△")&lt;&gt;0,"△","〇")))</f>
        <v>×</v>
      </c>
      <c r="EK84" s="217"/>
      <c r="EL84" s="218"/>
      <c r="EM84" s="219" t="str">
        <f ca="1">IF(COUNTIF(空き状況確認テーブル!EM90:EP90,"×")&lt;&gt;0,"×",IF(COUNTIF(空き状況確認テーブル!EM90:EP90,"△")&lt;&gt;0,"△",IF(COUNTIF(空き状況確認テーブル!EM90:EP90,"△")&lt;&gt;0,"△","〇")))</f>
        <v>×</v>
      </c>
      <c r="EN84" s="219"/>
      <c r="EO84" s="219"/>
      <c r="EP84" s="219"/>
      <c r="EQ84" s="219" t="str">
        <f ca="1">IF(COUNTIF(空き状況確認テーブル!EQ90:ET90,"×")&lt;&gt;0,"×",IF(COUNTIF(空き状況確認テーブル!EQ90:ET90,"△")&lt;&gt;0,"△",IF(COUNTIF(空き状況確認テーブル!EQ90:ET90,"△")&lt;&gt;0,"△","〇")))</f>
        <v>×</v>
      </c>
      <c r="ER84" s="219"/>
      <c r="ES84" s="219"/>
      <c r="ET84" s="219"/>
      <c r="EU84" s="219" t="str">
        <f ca="1">IF(COUNTIF(空き状況確認テーブル!EU90:EX90,"×")&lt;&gt;0,"×",IF(COUNTIF(空き状況確認テーブル!EU90:EX90,"△")&lt;&gt;0,"△",IF(COUNTIF(空き状況確認テーブル!EU90:EX90,"△")&lt;&gt;0,"△","〇")))</f>
        <v>×</v>
      </c>
      <c r="EV84" s="219"/>
      <c r="EW84" s="219"/>
      <c r="EX84" s="219"/>
      <c r="EY84" s="216" t="str">
        <f ca="1">IF(COUNTIF(空き状況確認テーブル!EY90:FA90,"×")&lt;&gt;0,"×",IF(COUNTIF(空き状況確認テーブル!EY90:FA90,"△")&lt;&gt;0,"△",IF(COUNTIF(空き状況確認テーブル!EY90:FA90,"△")&lt;&gt;0,"△","〇")))</f>
        <v>×</v>
      </c>
      <c r="EZ84" s="217"/>
      <c r="FA84" s="220"/>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6" t="str">
        <f ca="1">IF(COUNTIF(空き状況確認テーブル!FH90:FJ90,"×")&lt;&gt;0,"×",IF(COUNTIF(空き状況確認テーブル!FH90:FJ90,"△")&lt;&gt;0,"△",IF(COUNTIF(空き状況確認テーブル!FH90:FJ90,"△")&lt;&gt;0,"△","〇")))</f>
        <v>×</v>
      </c>
      <c r="FI84" s="217"/>
      <c r="FJ84" s="218"/>
      <c r="FK84" s="219" t="str">
        <f ca="1">IF(COUNTIF(空き状況確認テーブル!FK90:FN90,"×")&lt;&gt;0,"×",IF(COUNTIF(空き状況確認テーブル!FK90:FN90,"△")&lt;&gt;0,"△",IF(COUNTIF(空き状況確認テーブル!FK90:FN90,"△")&lt;&gt;0,"△","〇")))</f>
        <v>×</v>
      </c>
      <c r="FL84" s="219"/>
      <c r="FM84" s="219"/>
      <c r="FN84" s="219"/>
      <c r="FO84" s="219" t="str">
        <f ca="1">IF(COUNTIF(空き状況確認テーブル!FO90:FR90,"×")&lt;&gt;0,"×",IF(COUNTIF(空き状況確認テーブル!FO90:FR90,"△")&lt;&gt;0,"△",IF(COUNTIF(空き状況確認テーブル!FO90:FR90,"△")&lt;&gt;0,"△","〇")))</f>
        <v>×</v>
      </c>
      <c r="FP84" s="219"/>
      <c r="FQ84" s="219"/>
      <c r="FR84" s="219"/>
      <c r="FS84" s="219" t="str">
        <f ca="1">IF(COUNTIF(空き状況確認テーブル!FS90:FV90,"×")&lt;&gt;0,"×",IF(COUNTIF(空き状況確認テーブル!FS90:FV90,"△")&lt;&gt;0,"△",IF(COUNTIF(空き状況確認テーブル!FS90:FV90,"△")&lt;&gt;0,"△","〇")))</f>
        <v>×</v>
      </c>
      <c r="FT84" s="219"/>
      <c r="FU84" s="219"/>
      <c r="FV84" s="219"/>
      <c r="FW84" s="216" t="str">
        <f ca="1">IF(COUNTIF(空き状況確認テーブル!FW90:FY90,"×")&lt;&gt;0,"×",IF(COUNTIF(空き状況確認テーブル!FW90:FY90,"△")&lt;&gt;0,"△",IF(COUNTIF(空き状況確認テーブル!FW90:FY90,"△")&lt;&gt;0,"△","〇")))</f>
        <v>×</v>
      </c>
      <c r="FX84" s="217"/>
      <c r="FY84" s="220"/>
    </row>
    <row r="85" spans="1:181">
      <c r="A85" s="17"/>
      <c r="B85" s="164" t="s">
        <v>363</v>
      </c>
      <c r="C85" s="203" t="s">
        <v>285</v>
      </c>
      <c r="D85" s="11" t="s">
        <v>257</v>
      </c>
      <c r="E85" s="10" t="str">
        <f>INDEX(施設情報!$D$1:$D$1000,MATCH(D85,施設情報!$C$1:$C$1000,0))</f>
        <v>2</v>
      </c>
      <c r="F85" s="11" t="s">
        <v>275</v>
      </c>
      <c r="G85" s="8" t="str">
        <f t="shared" si="29"/>
        <v>111-46391</v>
      </c>
      <c r="H85" s="10" t="str">
        <f t="shared" si="30"/>
        <v>111-46392</v>
      </c>
      <c r="I85" s="10" t="str">
        <f t="shared" si="31"/>
        <v>111-46393</v>
      </c>
      <c r="J85" s="10" t="str">
        <f t="shared" si="32"/>
        <v>111-46394</v>
      </c>
      <c r="K85" s="10" t="str">
        <f t="shared" si="33"/>
        <v>111-46395</v>
      </c>
      <c r="L85" s="10" t="str">
        <f t="shared" si="34"/>
        <v>111-46396</v>
      </c>
      <c r="M85" s="10" t="str">
        <f t="shared" si="35"/>
        <v>111-46397</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6" t="str">
        <f ca="1">IF(COUNTIF(空き状況確認テーブル!T91:V91,"×")&lt;&gt;0,"×",IF(COUNTIF(空き状況確認テーブル!T91:V91,"△")&lt;&gt;0,"△",IF(COUNTIF(空き状況確認テーブル!T91:V91,"△")&lt;&gt;0,"△","〇")))</f>
        <v>△</v>
      </c>
      <c r="U85" s="217"/>
      <c r="V85" s="218"/>
      <c r="W85" s="219" t="str">
        <f ca="1">IF(COUNTIF(空き状況確認テーブル!W91:Z91,"×")&lt;&gt;0,"×",IF(COUNTIF(空き状況確認テーブル!W91:Z91,"△")&lt;&gt;0,"△",IF(COUNTIF(空き状況確認テーブル!W91:Z91,"△")&lt;&gt;0,"△","〇")))</f>
        <v>〇</v>
      </c>
      <c r="X85" s="219"/>
      <c r="Y85" s="219"/>
      <c r="Z85" s="219"/>
      <c r="AA85" s="219" t="str">
        <f ca="1">IF(COUNTIF(空き状況確認テーブル!AA91:AD91,"×")&lt;&gt;0,"×",IF(COUNTIF(空き状況確認テーブル!AA91:AD91,"△")&lt;&gt;0,"△",IF(COUNTIF(空き状況確認テーブル!AA91:AD91,"△")&lt;&gt;0,"△","〇")))</f>
        <v>〇</v>
      </c>
      <c r="AB85" s="219"/>
      <c r="AC85" s="219"/>
      <c r="AD85" s="219"/>
      <c r="AE85" s="219" t="str">
        <f ca="1">IF(COUNTIF(空き状況確認テーブル!AE91:AH91,"×")&lt;&gt;0,"×",IF(COUNTIF(空き状況確認テーブル!AE91:AH91,"△")&lt;&gt;0,"△",IF(COUNTIF(空き状況確認テーブル!AE91:AH91,"△")&lt;&gt;0,"△","〇")))</f>
        <v>△</v>
      </c>
      <c r="AF85" s="219"/>
      <c r="AG85" s="219"/>
      <c r="AH85" s="219"/>
      <c r="AI85" s="216" t="str">
        <f ca="1">IF(COUNTIF(空き状況確認テーブル!AI91:AK91,"×")&lt;&gt;0,"×",IF(COUNTIF(空き状況確認テーブル!AI91:AK91,"△")&lt;&gt;0,"△",IF(COUNTIF(空き状況確認テーブル!AI91:AK91,"△")&lt;&gt;0,"△","〇")))</f>
        <v>△</v>
      </c>
      <c r="AJ85" s="217"/>
      <c r="AK85" s="220"/>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6" t="str">
        <f ca="1">IF(COUNTIF(空き状況確認テーブル!AR91:AT91,"×")&lt;&gt;0,"×",IF(COUNTIF(空き状況確認テーブル!AR91:AT91,"△")&lt;&gt;0,"△",IF(COUNTIF(空き状況確認テーブル!AR91:AT91,"△")&lt;&gt;0,"△","〇")))</f>
        <v>△</v>
      </c>
      <c r="AS85" s="217"/>
      <c r="AT85" s="218"/>
      <c r="AU85" s="219" t="str">
        <f ca="1">IF(COUNTIF(空き状況確認テーブル!AU91:AX91,"×")&lt;&gt;0,"×",IF(COUNTIF(空き状況確認テーブル!AU91:AX91,"△")&lt;&gt;0,"△",IF(COUNTIF(空き状況確認テーブル!AU91:AX91,"△")&lt;&gt;0,"△","〇")))</f>
        <v>〇</v>
      </c>
      <c r="AV85" s="219"/>
      <c r="AW85" s="219"/>
      <c r="AX85" s="219"/>
      <c r="AY85" s="219" t="str">
        <f ca="1">IF(COUNTIF(空き状況確認テーブル!AY91:BB91,"×")&lt;&gt;0,"×",IF(COUNTIF(空き状況確認テーブル!AY91:BB91,"△")&lt;&gt;0,"△",IF(COUNTIF(空き状況確認テーブル!AY91:BB91,"△")&lt;&gt;0,"△","〇")))</f>
        <v>〇</v>
      </c>
      <c r="AZ85" s="219"/>
      <c r="BA85" s="219"/>
      <c r="BB85" s="219"/>
      <c r="BC85" s="219" t="str">
        <f ca="1">IF(COUNTIF(空き状況確認テーブル!BC91:BF91,"×")&lt;&gt;0,"×",IF(COUNTIF(空き状況確認テーブル!BC91:BF91,"△")&lt;&gt;0,"△",IF(COUNTIF(空き状況確認テーブル!BC91:BF91,"△")&lt;&gt;0,"△","〇")))</f>
        <v>△</v>
      </c>
      <c r="BD85" s="219"/>
      <c r="BE85" s="219"/>
      <c r="BF85" s="219"/>
      <c r="BG85" s="216" t="str">
        <f ca="1">IF(COUNTIF(空き状況確認テーブル!BG91:BI91,"×")&lt;&gt;0,"×",IF(COUNTIF(空き状況確認テーブル!BG91:BI91,"△")&lt;&gt;0,"△",IF(COUNTIF(空き状況確認テーブル!BG91:BI91,"△")&lt;&gt;0,"△","〇")))</f>
        <v>△</v>
      </c>
      <c r="BH85" s="217"/>
      <c r="BI85" s="220"/>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6" t="str">
        <f ca="1">IF(COUNTIF(空き状況確認テーブル!BP91:BR91,"×")&lt;&gt;0,"×",IF(COUNTIF(空き状況確認テーブル!BP91:BR91,"△")&lt;&gt;0,"△",IF(COUNTIF(空き状況確認テーブル!BP91:BR91,"△")&lt;&gt;0,"△","〇")))</f>
        <v>△</v>
      </c>
      <c r="BQ85" s="217"/>
      <c r="BR85" s="218"/>
      <c r="BS85" s="219" t="str">
        <f ca="1">IF(COUNTIF(空き状況確認テーブル!BS91:BV91,"×")&lt;&gt;0,"×",IF(COUNTIF(空き状況確認テーブル!BS91:BV91,"△")&lt;&gt;0,"△",IF(COUNTIF(空き状況確認テーブル!BS91:BV91,"△")&lt;&gt;0,"△","〇")))</f>
        <v>〇</v>
      </c>
      <c r="BT85" s="219"/>
      <c r="BU85" s="219"/>
      <c r="BV85" s="219"/>
      <c r="BW85" s="219" t="str">
        <f ca="1">IF(COUNTIF(空き状況確認テーブル!BW91:BZ91,"×")&lt;&gt;0,"×",IF(COUNTIF(空き状況確認テーブル!BW91:BZ91,"△")&lt;&gt;0,"△",IF(COUNTIF(空き状況確認テーブル!BW91:BZ91,"△")&lt;&gt;0,"△","〇")))</f>
        <v>〇</v>
      </c>
      <c r="BX85" s="219"/>
      <c r="BY85" s="219"/>
      <c r="BZ85" s="219"/>
      <c r="CA85" s="219" t="str">
        <f ca="1">IF(COUNTIF(空き状況確認テーブル!CA91:CD91,"×")&lt;&gt;0,"×",IF(COUNTIF(空き状況確認テーブル!CA91:CD91,"△")&lt;&gt;0,"△",IF(COUNTIF(空き状況確認テーブル!CA91:CD91,"△")&lt;&gt;0,"△","〇")))</f>
        <v>△</v>
      </c>
      <c r="CB85" s="219"/>
      <c r="CC85" s="219"/>
      <c r="CD85" s="219"/>
      <c r="CE85" s="216" t="str">
        <f ca="1">IF(COUNTIF(空き状況確認テーブル!CE91:CG91,"×")&lt;&gt;0,"×",IF(COUNTIF(空き状況確認テーブル!CE91:CG91,"△")&lt;&gt;0,"△",IF(COUNTIF(空き状況確認テーブル!CE91:CG91,"△")&lt;&gt;0,"△","〇")))</f>
        <v>△</v>
      </c>
      <c r="CF85" s="217"/>
      <c r="CG85" s="220"/>
      <c r="CH85" s="187"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6" t="str">
        <f ca="1">IF(COUNTIF(空き状況確認テーブル!CN91:CP91,"×")&lt;&gt;0,"×",IF(COUNTIF(空き状況確認テーブル!CN91:CP91,"△")&lt;&gt;0,"△",IF(COUNTIF(空き状況確認テーブル!CN91:CP91,"△")&lt;&gt;0,"△","〇")))</f>
        <v>△</v>
      </c>
      <c r="CO85" s="217"/>
      <c r="CP85" s="218"/>
      <c r="CQ85" s="219" t="str">
        <f ca="1">IF(COUNTIF(空き状況確認テーブル!CQ91:CT91,"×")&lt;&gt;0,"×",IF(COUNTIF(空き状況確認テーブル!CQ91:CT91,"△")&lt;&gt;0,"△",IF(COUNTIF(空き状況確認テーブル!CQ91:CT91,"△")&lt;&gt;0,"△","〇")))</f>
        <v>〇</v>
      </c>
      <c r="CR85" s="219"/>
      <c r="CS85" s="219"/>
      <c r="CT85" s="219"/>
      <c r="CU85" s="219" t="str">
        <f ca="1">IF(COUNTIF(空き状況確認テーブル!CU91:CX91,"×")&lt;&gt;0,"×",IF(COUNTIF(空き状況確認テーブル!CU91:CX91,"△")&lt;&gt;0,"△",IF(COUNTIF(空き状況確認テーブル!CU91:CX91,"△")&lt;&gt;0,"△","〇")))</f>
        <v>〇</v>
      </c>
      <c r="CV85" s="219"/>
      <c r="CW85" s="219"/>
      <c r="CX85" s="219"/>
      <c r="CY85" s="219" t="str">
        <f ca="1">IF(COUNTIF(空き状況確認テーブル!CY91:DB91,"×")&lt;&gt;0,"×",IF(COUNTIF(空き状況確認テーブル!CY91:DB91,"△")&lt;&gt;0,"△",IF(COUNTIF(空き状況確認テーブル!CY91:DB91,"△")&lt;&gt;0,"△","〇")))</f>
        <v>△</v>
      </c>
      <c r="CZ85" s="219"/>
      <c r="DA85" s="219"/>
      <c r="DB85" s="219"/>
      <c r="DC85" s="216" t="str">
        <f ca="1">IF(COUNTIF(空き状況確認テーブル!DC91:DE91,"×")&lt;&gt;0,"×",IF(COUNTIF(空き状況確認テーブル!DC91:DE91,"△")&lt;&gt;0,"△",IF(COUNTIF(空き状況確認テーブル!DC91:DE91,"△")&lt;&gt;0,"△","〇")))</f>
        <v>△</v>
      </c>
      <c r="DD85" s="217"/>
      <c r="DE85" s="220"/>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6" t="str">
        <f ca="1">IF(COUNTIF(空き状況確認テーブル!DL91:DN91,"×")&lt;&gt;0,"×",IF(COUNTIF(空き状況確認テーブル!DL91:DN91,"△")&lt;&gt;0,"△",IF(COUNTIF(空き状況確認テーブル!DL91:DN91,"△")&lt;&gt;0,"△","〇")))</f>
        <v>△</v>
      </c>
      <c r="DM85" s="217"/>
      <c r="DN85" s="218"/>
      <c r="DO85" s="219" t="str">
        <f ca="1">IF(COUNTIF(空き状況確認テーブル!DO91:DR91,"×")&lt;&gt;0,"×",IF(COUNTIF(空き状況確認テーブル!DO91:DR91,"△")&lt;&gt;0,"△",IF(COUNTIF(空き状況確認テーブル!DO91:DR91,"△")&lt;&gt;0,"△","〇")))</f>
        <v>〇</v>
      </c>
      <c r="DP85" s="219"/>
      <c r="DQ85" s="219"/>
      <c r="DR85" s="219"/>
      <c r="DS85" s="219" t="str">
        <f ca="1">IF(COUNTIF(空き状況確認テーブル!DS91:DV91,"×")&lt;&gt;0,"×",IF(COUNTIF(空き状況確認テーブル!DS91:DV91,"△")&lt;&gt;0,"△",IF(COUNTIF(空き状況確認テーブル!DS91:DV91,"△")&lt;&gt;0,"△","〇")))</f>
        <v>〇</v>
      </c>
      <c r="DT85" s="219"/>
      <c r="DU85" s="219"/>
      <c r="DV85" s="219"/>
      <c r="DW85" s="219" t="str">
        <f ca="1">IF(COUNTIF(空き状況確認テーブル!DW91:DZ91,"×")&lt;&gt;0,"×",IF(COUNTIF(空き状況確認テーブル!DW91:DZ91,"△")&lt;&gt;0,"△",IF(COUNTIF(空き状況確認テーブル!DW91:DZ91,"△")&lt;&gt;0,"△","〇")))</f>
        <v>△</v>
      </c>
      <c r="DX85" s="219"/>
      <c r="DY85" s="219"/>
      <c r="DZ85" s="219"/>
      <c r="EA85" s="216" t="str">
        <f ca="1">IF(COUNTIF(空き状況確認テーブル!EA91:EC91,"×")&lt;&gt;0,"×",IF(COUNTIF(空き状況確認テーブル!EA91:EC91,"△")&lt;&gt;0,"△",IF(COUNTIF(空き状況確認テーブル!EA91:EC91,"△")&lt;&gt;0,"△","〇")))</f>
        <v>△</v>
      </c>
      <c r="EB85" s="217"/>
      <c r="EC85" s="220"/>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6" t="str">
        <f ca="1">IF(COUNTIF(空き状況確認テーブル!EJ91:EL91,"×")&lt;&gt;0,"×",IF(COUNTIF(空き状況確認テーブル!EJ91:EL91,"△")&lt;&gt;0,"△",IF(COUNTIF(空き状況確認テーブル!EJ91:EL91,"△")&lt;&gt;0,"△","〇")))</f>
        <v>×</v>
      </c>
      <c r="EK85" s="217"/>
      <c r="EL85" s="218"/>
      <c r="EM85" s="219" t="str">
        <f ca="1">IF(COUNTIF(空き状況確認テーブル!EM91:EP91,"×")&lt;&gt;0,"×",IF(COUNTIF(空き状況確認テーブル!EM91:EP91,"△")&lt;&gt;0,"△",IF(COUNTIF(空き状況確認テーブル!EM91:EP91,"△")&lt;&gt;0,"△","〇")))</f>
        <v>×</v>
      </c>
      <c r="EN85" s="219"/>
      <c r="EO85" s="219"/>
      <c r="EP85" s="219"/>
      <c r="EQ85" s="219" t="str">
        <f ca="1">IF(COUNTIF(空き状況確認テーブル!EQ91:ET91,"×")&lt;&gt;0,"×",IF(COUNTIF(空き状況確認テーブル!EQ91:ET91,"△")&lt;&gt;0,"△",IF(COUNTIF(空き状況確認テーブル!EQ91:ET91,"△")&lt;&gt;0,"△","〇")))</f>
        <v>×</v>
      </c>
      <c r="ER85" s="219"/>
      <c r="ES85" s="219"/>
      <c r="ET85" s="219"/>
      <c r="EU85" s="219" t="str">
        <f ca="1">IF(COUNTIF(空き状況確認テーブル!EU91:EX91,"×")&lt;&gt;0,"×",IF(COUNTIF(空き状況確認テーブル!EU91:EX91,"△")&lt;&gt;0,"△",IF(COUNTIF(空き状況確認テーブル!EU91:EX91,"△")&lt;&gt;0,"△","〇")))</f>
        <v>×</v>
      </c>
      <c r="EV85" s="219"/>
      <c r="EW85" s="219"/>
      <c r="EX85" s="219"/>
      <c r="EY85" s="216" t="str">
        <f ca="1">IF(COUNTIF(空き状況確認テーブル!EY91:FA91,"×")&lt;&gt;0,"×",IF(COUNTIF(空き状況確認テーブル!EY91:FA91,"△")&lt;&gt;0,"△",IF(COUNTIF(空き状況確認テーブル!EY91:FA91,"△")&lt;&gt;0,"△","〇")))</f>
        <v>×</v>
      </c>
      <c r="EZ85" s="217"/>
      <c r="FA85" s="220"/>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6" t="str">
        <f ca="1">IF(COUNTIF(空き状況確認テーブル!FH91:FJ91,"×")&lt;&gt;0,"×",IF(COUNTIF(空き状況確認テーブル!FH91:FJ91,"△")&lt;&gt;0,"△",IF(COUNTIF(空き状況確認テーブル!FH91:FJ91,"△")&lt;&gt;0,"△","〇")))</f>
        <v>×</v>
      </c>
      <c r="FI85" s="217"/>
      <c r="FJ85" s="218"/>
      <c r="FK85" s="219" t="str">
        <f ca="1">IF(COUNTIF(空き状況確認テーブル!FK91:FN91,"×")&lt;&gt;0,"×",IF(COUNTIF(空き状況確認テーブル!FK91:FN91,"△")&lt;&gt;0,"△",IF(COUNTIF(空き状況確認テーブル!FK91:FN91,"△")&lt;&gt;0,"△","〇")))</f>
        <v>×</v>
      </c>
      <c r="FL85" s="219"/>
      <c r="FM85" s="219"/>
      <c r="FN85" s="219"/>
      <c r="FO85" s="219" t="str">
        <f ca="1">IF(COUNTIF(空き状況確認テーブル!FO91:FR91,"×")&lt;&gt;0,"×",IF(COUNTIF(空き状況確認テーブル!FO91:FR91,"△")&lt;&gt;0,"△",IF(COUNTIF(空き状況確認テーブル!FO91:FR91,"△")&lt;&gt;0,"△","〇")))</f>
        <v>×</v>
      </c>
      <c r="FP85" s="219"/>
      <c r="FQ85" s="219"/>
      <c r="FR85" s="219"/>
      <c r="FS85" s="219" t="str">
        <f ca="1">IF(COUNTIF(空き状況確認テーブル!FS91:FV91,"×")&lt;&gt;0,"×",IF(COUNTIF(空き状況確認テーブル!FS91:FV91,"△")&lt;&gt;0,"△",IF(COUNTIF(空き状況確認テーブル!FS91:FV91,"△")&lt;&gt;0,"△","〇")))</f>
        <v>×</v>
      </c>
      <c r="FT85" s="219"/>
      <c r="FU85" s="219"/>
      <c r="FV85" s="219"/>
      <c r="FW85" s="216" t="str">
        <f ca="1">IF(COUNTIF(空き状況確認テーブル!FW91:FY91,"×")&lt;&gt;0,"×",IF(COUNTIF(空き状況確認テーブル!FW91:FY91,"△")&lt;&gt;0,"△",IF(COUNTIF(空き状況確認テーブル!FW91:FY91,"△")&lt;&gt;0,"△","〇")))</f>
        <v>×</v>
      </c>
      <c r="FX85" s="217"/>
      <c r="FY85" s="220"/>
    </row>
    <row r="86" spans="1:181">
      <c r="A86" s="17"/>
      <c r="B86" s="164" t="s">
        <v>363</v>
      </c>
      <c r="C86" s="203" t="s">
        <v>281</v>
      </c>
      <c r="D86" s="11" t="s">
        <v>258</v>
      </c>
      <c r="E86" s="10" t="str">
        <f>INDEX(施設情報!$D$1:$D$1000,MATCH(D86,施設情報!$C$1:$C$1000,0))</f>
        <v>4</v>
      </c>
      <c r="F86" s="11" t="s">
        <v>275</v>
      </c>
      <c r="G86" s="8" t="str">
        <f t="shared" si="29"/>
        <v>112-46391</v>
      </c>
      <c r="H86" s="10" t="str">
        <f t="shared" si="30"/>
        <v>112-46392</v>
      </c>
      <c r="I86" s="10" t="str">
        <f t="shared" si="31"/>
        <v>112-46393</v>
      </c>
      <c r="J86" s="10" t="str">
        <f t="shared" si="32"/>
        <v>112-46394</v>
      </c>
      <c r="K86" s="10" t="str">
        <f t="shared" si="33"/>
        <v>112-46395</v>
      </c>
      <c r="L86" s="10" t="str">
        <f t="shared" si="34"/>
        <v>112-46396</v>
      </c>
      <c r="M86" s="10" t="str">
        <f t="shared" si="35"/>
        <v>112-46397</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6" t="str">
        <f ca="1">IF(COUNTIF(空き状況確認テーブル!T92:V92,"×")&lt;&gt;0,"×",IF(COUNTIF(空き状況確認テーブル!T92:V92,"△")&lt;&gt;0,"△",IF(COUNTIF(空き状況確認テーブル!T92:V92,"△")&lt;&gt;0,"△","〇")))</f>
        <v>△</v>
      </c>
      <c r="U86" s="217"/>
      <c r="V86" s="218"/>
      <c r="W86" s="219" t="str">
        <f ca="1">IF(COUNTIF(空き状況確認テーブル!W92:Z92,"×")&lt;&gt;0,"×",IF(COUNTIF(空き状況確認テーブル!W92:Z92,"△")&lt;&gt;0,"△",IF(COUNTIF(空き状況確認テーブル!W92:Z92,"△")&lt;&gt;0,"△","〇")))</f>
        <v>〇</v>
      </c>
      <c r="X86" s="219"/>
      <c r="Y86" s="219"/>
      <c r="Z86" s="219"/>
      <c r="AA86" s="219" t="str">
        <f ca="1">IF(COUNTIF(空き状況確認テーブル!AA92:AD92,"×")&lt;&gt;0,"×",IF(COUNTIF(空き状況確認テーブル!AA92:AD92,"△")&lt;&gt;0,"△",IF(COUNTIF(空き状況確認テーブル!AA92:AD92,"△")&lt;&gt;0,"△","〇")))</f>
        <v>〇</v>
      </c>
      <c r="AB86" s="219"/>
      <c r="AC86" s="219"/>
      <c r="AD86" s="219"/>
      <c r="AE86" s="219" t="str">
        <f ca="1">IF(COUNTIF(空き状況確認テーブル!AE92:AH92,"×")&lt;&gt;0,"×",IF(COUNTIF(空き状況確認テーブル!AE92:AH92,"△")&lt;&gt;0,"△",IF(COUNTIF(空き状況確認テーブル!AE92:AH92,"△")&lt;&gt;0,"△","〇")))</f>
        <v>△</v>
      </c>
      <c r="AF86" s="219"/>
      <c r="AG86" s="219"/>
      <c r="AH86" s="219"/>
      <c r="AI86" s="216" t="str">
        <f ca="1">IF(COUNTIF(空き状況確認テーブル!AI92:AK92,"×")&lt;&gt;0,"×",IF(COUNTIF(空き状況確認テーブル!AI92:AK92,"△")&lt;&gt;0,"△",IF(COUNTIF(空き状況確認テーブル!AI92:AK92,"△")&lt;&gt;0,"△","〇")))</f>
        <v>△</v>
      </c>
      <c r="AJ86" s="217"/>
      <c r="AK86" s="220"/>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6" t="str">
        <f ca="1">IF(COUNTIF(空き状況確認テーブル!AR92:AT92,"×")&lt;&gt;0,"×",IF(COUNTIF(空き状況確認テーブル!AR92:AT92,"△")&lt;&gt;0,"△",IF(COUNTIF(空き状況確認テーブル!AR92:AT92,"△")&lt;&gt;0,"△","〇")))</f>
        <v>△</v>
      </c>
      <c r="AS86" s="217"/>
      <c r="AT86" s="218"/>
      <c r="AU86" s="219" t="str">
        <f ca="1">IF(COUNTIF(空き状況確認テーブル!AU92:AX92,"×")&lt;&gt;0,"×",IF(COUNTIF(空き状況確認テーブル!AU92:AX92,"△")&lt;&gt;0,"△",IF(COUNTIF(空き状況確認テーブル!AU92:AX92,"△")&lt;&gt;0,"△","〇")))</f>
        <v>〇</v>
      </c>
      <c r="AV86" s="219"/>
      <c r="AW86" s="219"/>
      <c r="AX86" s="219"/>
      <c r="AY86" s="219" t="str">
        <f ca="1">IF(COUNTIF(空き状況確認テーブル!AY92:BB92,"×")&lt;&gt;0,"×",IF(COUNTIF(空き状況確認テーブル!AY92:BB92,"△")&lt;&gt;0,"△",IF(COUNTIF(空き状況確認テーブル!AY92:BB92,"△")&lt;&gt;0,"△","〇")))</f>
        <v>〇</v>
      </c>
      <c r="AZ86" s="219"/>
      <c r="BA86" s="219"/>
      <c r="BB86" s="219"/>
      <c r="BC86" s="219" t="str">
        <f ca="1">IF(COUNTIF(空き状況確認テーブル!BC92:BF92,"×")&lt;&gt;0,"×",IF(COUNTIF(空き状況確認テーブル!BC92:BF92,"△")&lt;&gt;0,"△",IF(COUNTIF(空き状況確認テーブル!BC92:BF92,"△")&lt;&gt;0,"△","〇")))</f>
        <v>△</v>
      </c>
      <c r="BD86" s="219"/>
      <c r="BE86" s="219"/>
      <c r="BF86" s="219"/>
      <c r="BG86" s="216" t="str">
        <f ca="1">IF(COUNTIF(空き状況確認テーブル!BG92:BI92,"×")&lt;&gt;0,"×",IF(COUNTIF(空き状況確認テーブル!BG92:BI92,"△")&lt;&gt;0,"△",IF(COUNTIF(空き状況確認テーブル!BG92:BI92,"△")&lt;&gt;0,"△","〇")))</f>
        <v>△</v>
      </c>
      <c r="BH86" s="217"/>
      <c r="BI86" s="220"/>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6" t="str">
        <f ca="1">IF(COUNTIF(空き状況確認テーブル!BP92:BR92,"×")&lt;&gt;0,"×",IF(COUNTIF(空き状況確認テーブル!BP92:BR92,"△")&lt;&gt;0,"△",IF(COUNTIF(空き状況確認テーブル!BP92:BR92,"△")&lt;&gt;0,"△","〇")))</f>
        <v>△</v>
      </c>
      <c r="BQ86" s="217"/>
      <c r="BR86" s="218"/>
      <c r="BS86" s="219" t="str">
        <f ca="1">IF(COUNTIF(空き状況確認テーブル!BS92:BV92,"×")&lt;&gt;0,"×",IF(COUNTIF(空き状況確認テーブル!BS92:BV92,"△")&lt;&gt;0,"△",IF(COUNTIF(空き状況確認テーブル!BS92:BV92,"△")&lt;&gt;0,"△","〇")))</f>
        <v>〇</v>
      </c>
      <c r="BT86" s="219"/>
      <c r="BU86" s="219"/>
      <c r="BV86" s="219"/>
      <c r="BW86" s="219" t="str">
        <f ca="1">IF(COUNTIF(空き状況確認テーブル!BW92:BZ92,"×")&lt;&gt;0,"×",IF(COUNTIF(空き状況確認テーブル!BW92:BZ92,"△")&lt;&gt;0,"△",IF(COUNTIF(空き状況確認テーブル!BW92:BZ92,"△")&lt;&gt;0,"△","〇")))</f>
        <v>〇</v>
      </c>
      <c r="BX86" s="219"/>
      <c r="BY86" s="219"/>
      <c r="BZ86" s="219"/>
      <c r="CA86" s="219" t="str">
        <f ca="1">IF(COUNTIF(空き状況確認テーブル!CA92:CD92,"×")&lt;&gt;0,"×",IF(COUNTIF(空き状況確認テーブル!CA92:CD92,"△")&lt;&gt;0,"△",IF(COUNTIF(空き状況確認テーブル!CA92:CD92,"△")&lt;&gt;0,"△","〇")))</f>
        <v>△</v>
      </c>
      <c r="CB86" s="219"/>
      <c r="CC86" s="219"/>
      <c r="CD86" s="219"/>
      <c r="CE86" s="216" t="str">
        <f ca="1">IF(COUNTIF(空き状況確認テーブル!CE92:CG92,"×")&lt;&gt;0,"×",IF(COUNTIF(空き状況確認テーブル!CE92:CG92,"△")&lt;&gt;0,"△",IF(COUNTIF(空き状況確認テーブル!CE92:CG92,"△")&lt;&gt;0,"△","〇")))</f>
        <v>△</v>
      </c>
      <c r="CF86" s="217"/>
      <c r="CG86" s="220"/>
      <c r="CH86" s="187"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6" t="str">
        <f ca="1">IF(COUNTIF(空き状況確認テーブル!CN92:CP92,"×")&lt;&gt;0,"×",IF(COUNTIF(空き状況確認テーブル!CN92:CP92,"△")&lt;&gt;0,"△",IF(COUNTIF(空き状況確認テーブル!CN92:CP92,"△")&lt;&gt;0,"△","〇")))</f>
        <v>△</v>
      </c>
      <c r="CO86" s="217"/>
      <c r="CP86" s="218"/>
      <c r="CQ86" s="219" t="str">
        <f ca="1">IF(COUNTIF(空き状況確認テーブル!CQ92:CT92,"×")&lt;&gt;0,"×",IF(COUNTIF(空き状況確認テーブル!CQ92:CT92,"△")&lt;&gt;0,"△",IF(COUNTIF(空き状況確認テーブル!CQ92:CT92,"△")&lt;&gt;0,"△","〇")))</f>
        <v>〇</v>
      </c>
      <c r="CR86" s="219"/>
      <c r="CS86" s="219"/>
      <c r="CT86" s="219"/>
      <c r="CU86" s="219" t="str">
        <f ca="1">IF(COUNTIF(空き状況確認テーブル!CU92:CX92,"×")&lt;&gt;0,"×",IF(COUNTIF(空き状況確認テーブル!CU92:CX92,"△")&lt;&gt;0,"△",IF(COUNTIF(空き状況確認テーブル!CU92:CX92,"△")&lt;&gt;0,"△","〇")))</f>
        <v>〇</v>
      </c>
      <c r="CV86" s="219"/>
      <c r="CW86" s="219"/>
      <c r="CX86" s="219"/>
      <c r="CY86" s="219" t="str">
        <f ca="1">IF(COUNTIF(空き状況確認テーブル!CY92:DB92,"×")&lt;&gt;0,"×",IF(COUNTIF(空き状況確認テーブル!CY92:DB92,"△")&lt;&gt;0,"△",IF(COUNTIF(空き状況確認テーブル!CY92:DB92,"△")&lt;&gt;0,"△","〇")))</f>
        <v>△</v>
      </c>
      <c r="CZ86" s="219"/>
      <c r="DA86" s="219"/>
      <c r="DB86" s="219"/>
      <c r="DC86" s="216" t="str">
        <f ca="1">IF(COUNTIF(空き状況確認テーブル!DC92:DE92,"×")&lt;&gt;0,"×",IF(COUNTIF(空き状況確認テーブル!DC92:DE92,"△")&lt;&gt;0,"△",IF(COUNTIF(空き状況確認テーブル!DC92:DE92,"△")&lt;&gt;0,"△","〇")))</f>
        <v>△</v>
      </c>
      <c r="DD86" s="217"/>
      <c r="DE86" s="220"/>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6" t="str">
        <f ca="1">IF(COUNTIF(空き状況確認テーブル!DL92:DN92,"×")&lt;&gt;0,"×",IF(COUNTIF(空き状況確認テーブル!DL92:DN92,"△")&lt;&gt;0,"△",IF(COUNTIF(空き状況確認テーブル!DL92:DN92,"△")&lt;&gt;0,"△","〇")))</f>
        <v>△</v>
      </c>
      <c r="DM86" s="217"/>
      <c r="DN86" s="218"/>
      <c r="DO86" s="219" t="str">
        <f ca="1">IF(COUNTIF(空き状況確認テーブル!DO92:DR92,"×")&lt;&gt;0,"×",IF(COUNTIF(空き状況確認テーブル!DO92:DR92,"△")&lt;&gt;0,"△",IF(COUNTIF(空き状況確認テーブル!DO92:DR92,"△")&lt;&gt;0,"△","〇")))</f>
        <v>〇</v>
      </c>
      <c r="DP86" s="219"/>
      <c r="DQ86" s="219"/>
      <c r="DR86" s="219"/>
      <c r="DS86" s="219" t="str">
        <f ca="1">IF(COUNTIF(空き状況確認テーブル!DS92:DV92,"×")&lt;&gt;0,"×",IF(COUNTIF(空き状況確認テーブル!DS92:DV92,"△")&lt;&gt;0,"△",IF(COUNTIF(空き状況確認テーブル!DS92:DV92,"△")&lt;&gt;0,"△","〇")))</f>
        <v>〇</v>
      </c>
      <c r="DT86" s="219"/>
      <c r="DU86" s="219"/>
      <c r="DV86" s="219"/>
      <c r="DW86" s="219" t="str">
        <f ca="1">IF(COUNTIF(空き状況確認テーブル!DW92:DZ92,"×")&lt;&gt;0,"×",IF(COUNTIF(空き状況確認テーブル!DW92:DZ92,"△")&lt;&gt;0,"△",IF(COUNTIF(空き状況確認テーブル!DW92:DZ92,"△")&lt;&gt;0,"△","〇")))</f>
        <v>△</v>
      </c>
      <c r="DX86" s="219"/>
      <c r="DY86" s="219"/>
      <c r="DZ86" s="219"/>
      <c r="EA86" s="216" t="str">
        <f ca="1">IF(COUNTIF(空き状況確認テーブル!EA92:EC92,"×")&lt;&gt;0,"×",IF(COUNTIF(空き状況確認テーブル!EA92:EC92,"△")&lt;&gt;0,"△",IF(COUNTIF(空き状況確認テーブル!EA92:EC92,"△")&lt;&gt;0,"△","〇")))</f>
        <v>△</v>
      </c>
      <c r="EB86" s="217"/>
      <c r="EC86" s="220"/>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6" t="str">
        <f ca="1">IF(COUNTIF(空き状況確認テーブル!EJ92:EL92,"×")&lt;&gt;0,"×",IF(COUNTIF(空き状況確認テーブル!EJ92:EL92,"△")&lt;&gt;0,"△",IF(COUNTIF(空き状況確認テーブル!EJ92:EL92,"△")&lt;&gt;0,"△","〇")))</f>
        <v>×</v>
      </c>
      <c r="EK86" s="217"/>
      <c r="EL86" s="218"/>
      <c r="EM86" s="219" t="str">
        <f ca="1">IF(COUNTIF(空き状況確認テーブル!EM92:EP92,"×")&lt;&gt;0,"×",IF(COUNTIF(空き状況確認テーブル!EM92:EP92,"△")&lt;&gt;0,"△",IF(COUNTIF(空き状況確認テーブル!EM92:EP92,"△")&lt;&gt;0,"△","〇")))</f>
        <v>×</v>
      </c>
      <c r="EN86" s="219"/>
      <c r="EO86" s="219"/>
      <c r="EP86" s="219"/>
      <c r="EQ86" s="219" t="str">
        <f ca="1">IF(COUNTIF(空き状況確認テーブル!EQ92:ET92,"×")&lt;&gt;0,"×",IF(COUNTIF(空き状況確認テーブル!EQ92:ET92,"△")&lt;&gt;0,"△",IF(COUNTIF(空き状況確認テーブル!EQ92:ET92,"△")&lt;&gt;0,"△","〇")))</f>
        <v>×</v>
      </c>
      <c r="ER86" s="219"/>
      <c r="ES86" s="219"/>
      <c r="ET86" s="219"/>
      <c r="EU86" s="219" t="str">
        <f ca="1">IF(COUNTIF(空き状況確認テーブル!EU92:EX92,"×")&lt;&gt;0,"×",IF(COUNTIF(空き状況確認テーブル!EU92:EX92,"△")&lt;&gt;0,"△",IF(COUNTIF(空き状況確認テーブル!EU92:EX92,"△")&lt;&gt;0,"△","〇")))</f>
        <v>×</v>
      </c>
      <c r="EV86" s="219"/>
      <c r="EW86" s="219"/>
      <c r="EX86" s="219"/>
      <c r="EY86" s="216" t="str">
        <f ca="1">IF(COUNTIF(空き状況確認テーブル!EY92:FA92,"×")&lt;&gt;0,"×",IF(COUNTIF(空き状況確認テーブル!EY92:FA92,"△")&lt;&gt;0,"△",IF(COUNTIF(空き状況確認テーブル!EY92:FA92,"△")&lt;&gt;0,"△","〇")))</f>
        <v>×</v>
      </c>
      <c r="EZ86" s="217"/>
      <c r="FA86" s="220"/>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6" t="str">
        <f ca="1">IF(COUNTIF(空き状況確認テーブル!FH92:FJ92,"×")&lt;&gt;0,"×",IF(COUNTIF(空き状況確認テーブル!FH92:FJ92,"△")&lt;&gt;0,"△",IF(COUNTIF(空き状況確認テーブル!FH92:FJ92,"△")&lt;&gt;0,"△","〇")))</f>
        <v>×</v>
      </c>
      <c r="FI86" s="217"/>
      <c r="FJ86" s="218"/>
      <c r="FK86" s="219" t="str">
        <f ca="1">IF(COUNTIF(空き状況確認テーブル!FK92:FN92,"×")&lt;&gt;0,"×",IF(COUNTIF(空き状況確認テーブル!FK92:FN92,"△")&lt;&gt;0,"△",IF(COUNTIF(空き状況確認テーブル!FK92:FN92,"△")&lt;&gt;0,"△","〇")))</f>
        <v>×</v>
      </c>
      <c r="FL86" s="219"/>
      <c r="FM86" s="219"/>
      <c r="FN86" s="219"/>
      <c r="FO86" s="219" t="str">
        <f ca="1">IF(COUNTIF(空き状況確認テーブル!FO92:FR92,"×")&lt;&gt;0,"×",IF(COUNTIF(空き状況確認テーブル!FO92:FR92,"△")&lt;&gt;0,"△",IF(COUNTIF(空き状況確認テーブル!FO92:FR92,"△")&lt;&gt;0,"△","〇")))</f>
        <v>×</v>
      </c>
      <c r="FP86" s="219"/>
      <c r="FQ86" s="219"/>
      <c r="FR86" s="219"/>
      <c r="FS86" s="219" t="str">
        <f ca="1">IF(COUNTIF(空き状況確認テーブル!FS92:FV92,"×")&lt;&gt;0,"×",IF(COUNTIF(空き状況確認テーブル!FS92:FV92,"△")&lt;&gt;0,"△",IF(COUNTIF(空き状況確認テーブル!FS92:FV92,"△")&lt;&gt;0,"△","〇")))</f>
        <v>×</v>
      </c>
      <c r="FT86" s="219"/>
      <c r="FU86" s="219"/>
      <c r="FV86" s="219"/>
      <c r="FW86" s="216" t="str">
        <f ca="1">IF(COUNTIF(空き状況確認テーブル!FW92:FY92,"×")&lt;&gt;0,"×",IF(COUNTIF(空き状況確認テーブル!FW92:FY92,"△")&lt;&gt;0,"△",IF(COUNTIF(空き状況確認テーブル!FW92:FY92,"△")&lt;&gt;0,"△","〇")))</f>
        <v>×</v>
      </c>
      <c r="FX86" s="217"/>
      <c r="FY86" s="220"/>
    </row>
    <row r="87" spans="1:181">
      <c r="A87" s="17"/>
      <c r="B87" s="164" t="s">
        <v>363</v>
      </c>
      <c r="C87" s="203" t="s">
        <v>284</v>
      </c>
      <c r="D87" s="11" t="s">
        <v>259</v>
      </c>
      <c r="E87" s="10" t="str">
        <f>INDEX(施設情報!$D$1:$D$1000,MATCH(D87,施設情報!$C$1:$C$1000,0))</f>
        <v>1</v>
      </c>
      <c r="F87" s="11" t="s">
        <v>275</v>
      </c>
      <c r="G87" s="8" t="str">
        <f t="shared" si="29"/>
        <v>113-46391</v>
      </c>
      <c r="H87" s="10" t="str">
        <f t="shared" si="30"/>
        <v>113-46392</v>
      </c>
      <c r="I87" s="10" t="str">
        <f t="shared" si="31"/>
        <v>113-46393</v>
      </c>
      <c r="J87" s="10" t="str">
        <f t="shared" si="32"/>
        <v>113-46394</v>
      </c>
      <c r="K87" s="10" t="str">
        <f t="shared" si="33"/>
        <v>113-46395</v>
      </c>
      <c r="L87" s="10" t="str">
        <f t="shared" si="34"/>
        <v>113-46396</v>
      </c>
      <c r="M87" s="10" t="str">
        <f t="shared" si="35"/>
        <v>113-46397</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6" t="str">
        <f ca="1">IF(COUNTIF(空き状況確認テーブル!T93:V93,"×")&lt;&gt;0,"×",IF(COUNTIF(空き状況確認テーブル!T93:V93,"△")&lt;&gt;0,"△",IF(COUNTIF(空き状況確認テーブル!T93:V93,"△")&lt;&gt;0,"△","〇")))</f>
        <v>△</v>
      </c>
      <c r="U87" s="217"/>
      <c r="V87" s="218"/>
      <c r="W87" s="219" t="str">
        <f ca="1">IF(COUNTIF(空き状況確認テーブル!W93:Z93,"×")&lt;&gt;0,"×",IF(COUNTIF(空き状況確認テーブル!W93:Z93,"△")&lt;&gt;0,"△",IF(COUNTIF(空き状況確認テーブル!W93:Z93,"△")&lt;&gt;0,"△","〇")))</f>
        <v>〇</v>
      </c>
      <c r="X87" s="219"/>
      <c r="Y87" s="219"/>
      <c r="Z87" s="219"/>
      <c r="AA87" s="219" t="str">
        <f ca="1">IF(COUNTIF(空き状況確認テーブル!AA93:AD93,"×")&lt;&gt;0,"×",IF(COUNTIF(空き状況確認テーブル!AA93:AD93,"△")&lt;&gt;0,"△",IF(COUNTIF(空き状況確認テーブル!AA93:AD93,"△")&lt;&gt;0,"△","〇")))</f>
        <v>〇</v>
      </c>
      <c r="AB87" s="219"/>
      <c r="AC87" s="219"/>
      <c r="AD87" s="219"/>
      <c r="AE87" s="219" t="str">
        <f ca="1">IF(COUNTIF(空き状況確認テーブル!AE93:AH93,"×")&lt;&gt;0,"×",IF(COUNTIF(空き状況確認テーブル!AE93:AH93,"△")&lt;&gt;0,"△",IF(COUNTIF(空き状況確認テーブル!AE93:AH93,"△")&lt;&gt;0,"△","〇")))</f>
        <v>△</v>
      </c>
      <c r="AF87" s="219"/>
      <c r="AG87" s="219"/>
      <c r="AH87" s="219"/>
      <c r="AI87" s="216" t="str">
        <f ca="1">IF(COUNTIF(空き状況確認テーブル!AI93:AK93,"×")&lt;&gt;0,"×",IF(COUNTIF(空き状況確認テーブル!AI93:AK93,"△")&lt;&gt;0,"△",IF(COUNTIF(空き状況確認テーブル!AI93:AK93,"△")&lt;&gt;0,"△","〇")))</f>
        <v>△</v>
      </c>
      <c r="AJ87" s="217"/>
      <c r="AK87" s="220"/>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6" t="str">
        <f ca="1">IF(COUNTIF(空き状況確認テーブル!AR93:AT93,"×")&lt;&gt;0,"×",IF(COUNTIF(空き状況確認テーブル!AR93:AT93,"△")&lt;&gt;0,"△",IF(COUNTIF(空き状況確認テーブル!AR93:AT93,"△")&lt;&gt;0,"△","〇")))</f>
        <v>△</v>
      </c>
      <c r="AS87" s="217"/>
      <c r="AT87" s="218"/>
      <c r="AU87" s="219" t="str">
        <f ca="1">IF(COUNTIF(空き状況確認テーブル!AU93:AX93,"×")&lt;&gt;0,"×",IF(COUNTIF(空き状況確認テーブル!AU93:AX93,"△")&lt;&gt;0,"△",IF(COUNTIF(空き状況確認テーブル!AU93:AX93,"△")&lt;&gt;0,"△","〇")))</f>
        <v>〇</v>
      </c>
      <c r="AV87" s="219"/>
      <c r="AW87" s="219"/>
      <c r="AX87" s="219"/>
      <c r="AY87" s="219" t="str">
        <f ca="1">IF(COUNTIF(空き状況確認テーブル!AY93:BB93,"×")&lt;&gt;0,"×",IF(COUNTIF(空き状況確認テーブル!AY93:BB93,"△")&lt;&gt;0,"△",IF(COUNTIF(空き状況確認テーブル!AY93:BB93,"△")&lt;&gt;0,"△","〇")))</f>
        <v>〇</v>
      </c>
      <c r="AZ87" s="219"/>
      <c r="BA87" s="219"/>
      <c r="BB87" s="219"/>
      <c r="BC87" s="219" t="str">
        <f ca="1">IF(COUNTIF(空き状況確認テーブル!BC93:BF93,"×")&lt;&gt;0,"×",IF(COUNTIF(空き状況確認テーブル!BC93:BF93,"△")&lt;&gt;0,"△",IF(COUNTIF(空き状況確認テーブル!BC93:BF93,"△")&lt;&gt;0,"△","〇")))</f>
        <v>△</v>
      </c>
      <c r="BD87" s="219"/>
      <c r="BE87" s="219"/>
      <c r="BF87" s="219"/>
      <c r="BG87" s="216" t="str">
        <f ca="1">IF(COUNTIF(空き状況確認テーブル!BG93:BI93,"×")&lt;&gt;0,"×",IF(COUNTIF(空き状況確認テーブル!BG93:BI93,"△")&lt;&gt;0,"△",IF(COUNTIF(空き状況確認テーブル!BG93:BI93,"△")&lt;&gt;0,"△","〇")))</f>
        <v>△</v>
      </c>
      <c r="BH87" s="217"/>
      <c r="BI87" s="220"/>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6" t="str">
        <f ca="1">IF(COUNTIF(空き状況確認テーブル!BP93:BR93,"×")&lt;&gt;0,"×",IF(COUNTIF(空き状況確認テーブル!BP93:BR93,"△")&lt;&gt;0,"△",IF(COUNTIF(空き状況確認テーブル!BP93:BR93,"△")&lt;&gt;0,"△","〇")))</f>
        <v>△</v>
      </c>
      <c r="BQ87" s="217"/>
      <c r="BR87" s="218"/>
      <c r="BS87" s="219" t="str">
        <f ca="1">IF(COUNTIF(空き状況確認テーブル!BS93:BV93,"×")&lt;&gt;0,"×",IF(COUNTIF(空き状況確認テーブル!BS93:BV93,"△")&lt;&gt;0,"△",IF(COUNTIF(空き状況確認テーブル!BS93:BV93,"△")&lt;&gt;0,"△","〇")))</f>
        <v>〇</v>
      </c>
      <c r="BT87" s="219"/>
      <c r="BU87" s="219"/>
      <c r="BV87" s="219"/>
      <c r="BW87" s="219" t="str">
        <f ca="1">IF(COUNTIF(空き状況確認テーブル!BW93:BZ93,"×")&lt;&gt;0,"×",IF(COUNTIF(空き状況確認テーブル!BW93:BZ93,"△")&lt;&gt;0,"△",IF(COUNTIF(空き状況確認テーブル!BW93:BZ93,"△")&lt;&gt;0,"△","〇")))</f>
        <v>〇</v>
      </c>
      <c r="BX87" s="219"/>
      <c r="BY87" s="219"/>
      <c r="BZ87" s="219"/>
      <c r="CA87" s="219" t="str">
        <f ca="1">IF(COUNTIF(空き状況確認テーブル!CA93:CD93,"×")&lt;&gt;0,"×",IF(COUNTIF(空き状況確認テーブル!CA93:CD93,"△")&lt;&gt;0,"△",IF(COUNTIF(空き状況確認テーブル!CA93:CD93,"△")&lt;&gt;0,"△","〇")))</f>
        <v>△</v>
      </c>
      <c r="CB87" s="219"/>
      <c r="CC87" s="219"/>
      <c r="CD87" s="219"/>
      <c r="CE87" s="216" t="str">
        <f ca="1">IF(COUNTIF(空き状況確認テーブル!CE93:CG93,"×")&lt;&gt;0,"×",IF(COUNTIF(空き状況確認テーブル!CE93:CG93,"△")&lt;&gt;0,"△",IF(COUNTIF(空き状況確認テーブル!CE93:CG93,"△")&lt;&gt;0,"△","〇")))</f>
        <v>△</v>
      </c>
      <c r="CF87" s="217"/>
      <c r="CG87" s="220"/>
      <c r="CH87" s="187"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6" t="str">
        <f ca="1">IF(COUNTIF(空き状況確認テーブル!CN93:CP93,"×")&lt;&gt;0,"×",IF(COUNTIF(空き状況確認テーブル!CN93:CP93,"△")&lt;&gt;0,"△",IF(COUNTIF(空き状況確認テーブル!CN93:CP93,"△")&lt;&gt;0,"△","〇")))</f>
        <v>△</v>
      </c>
      <c r="CO87" s="217"/>
      <c r="CP87" s="218"/>
      <c r="CQ87" s="219" t="str">
        <f ca="1">IF(COUNTIF(空き状況確認テーブル!CQ93:CT93,"×")&lt;&gt;0,"×",IF(COUNTIF(空き状況確認テーブル!CQ93:CT93,"△")&lt;&gt;0,"△",IF(COUNTIF(空き状況確認テーブル!CQ93:CT93,"△")&lt;&gt;0,"△","〇")))</f>
        <v>〇</v>
      </c>
      <c r="CR87" s="219"/>
      <c r="CS87" s="219"/>
      <c r="CT87" s="219"/>
      <c r="CU87" s="219" t="str">
        <f ca="1">IF(COUNTIF(空き状況確認テーブル!CU93:CX93,"×")&lt;&gt;0,"×",IF(COUNTIF(空き状況確認テーブル!CU93:CX93,"△")&lt;&gt;0,"△",IF(COUNTIF(空き状況確認テーブル!CU93:CX93,"△")&lt;&gt;0,"△","〇")))</f>
        <v>〇</v>
      </c>
      <c r="CV87" s="219"/>
      <c r="CW87" s="219"/>
      <c r="CX87" s="219"/>
      <c r="CY87" s="219" t="str">
        <f ca="1">IF(COUNTIF(空き状況確認テーブル!CY93:DB93,"×")&lt;&gt;0,"×",IF(COUNTIF(空き状況確認テーブル!CY93:DB93,"△")&lt;&gt;0,"△",IF(COUNTIF(空き状況確認テーブル!CY93:DB93,"△")&lt;&gt;0,"△","〇")))</f>
        <v>△</v>
      </c>
      <c r="CZ87" s="219"/>
      <c r="DA87" s="219"/>
      <c r="DB87" s="219"/>
      <c r="DC87" s="216" t="str">
        <f ca="1">IF(COUNTIF(空き状況確認テーブル!DC93:DE93,"×")&lt;&gt;0,"×",IF(COUNTIF(空き状況確認テーブル!DC93:DE93,"△")&lt;&gt;0,"△",IF(COUNTIF(空き状況確認テーブル!DC93:DE93,"△")&lt;&gt;0,"△","〇")))</f>
        <v>△</v>
      </c>
      <c r="DD87" s="217"/>
      <c r="DE87" s="220"/>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6" t="str">
        <f ca="1">IF(COUNTIF(空き状況確認テーブル!DL93:DN93,"×")&lt;&gt;0,"×",IF(COUNTIF(空き状況確認テーブル!DL93:DN93,"△")&lt;&gt;0,"△",IF(COUNTIF(空き状況確認テーブル!DL93:DN93,"△")&lt;&gt;0,"△","〇")))</f>
        <v>△</v>
      </c>
      <c r="DM87" s="217"/>
      <c r="DN87" s="218"/>
      <c r="DO87" s="219" t="str">
        <f ca="1">IF(COUNTIF(空き状況確認テーブル!DO93:DR93,"×")&lt;&gt;0,"×",IF(COUNTIF(空き状況確認テーブル!DO93:DR93,"△")&lt;&gt;0,"△",IF(COUNTIF(空き状況確認テーブル!DO93:DR93,"△")&lt;&gt;0,"△","〇")))</f>
        <v>〇</v>
      </c>
      <c r="DP87" s="219"/>
      <c r="DQ87" s="219"/>
      <c r="DR87" s="219"/>
      <c r="DS87" s="219" t="str">
        <f ca="1">IF(COUNTIF(空き状況確認テーブル!DS93:DV93,"×")&lt;&gt;0,"×",IF(COUNTIF(空き状況確認テーブル!DS93:DV93,"△")&lt;&gt;0,"△",IF(COUNTIF(空き状況確認テーブル!DS93:DV93,"△")&lt;&gt;0,"△","〇")))</f>
        <v>〇</v>
      </c>
      <c r="DT87" s="219"/>
      <c r="DU87" s="219"/>
      <c r="DV87" s="219"/>
      <c r="DW87" s="219" t="str">
        <f ca="1">IF(COUNTIF(空き状況確認テーブル!DW93:DZ93,"×")&lt;&gt;0,"×",IF(COUNTIF(空き状況確認テーブル!DW93:DZ93,"△")&lt;&gt;0,"△",IF(COUNTIF(空き状況確認テーブル!DW93:DZ93,"△")&lt;&gt;0,"△","〇")))</f>
        <v>△</v>
      </c>
      <c r="DX87" s="219"/>
      <c r="DY87" s="219"/>
      <c r="DZ87" s="219"/>
      <c r="EA87" s="216" t="str">
        <f ca="1">IF(COUNTIF(空き状況確認テーブル!EA93:EC93,"×")&lt;&gt;0,"×",IF(COUNTIF(空き状況確認テーブル!EA93:EC93,"△")&lt;&gt;0,"△",IF(COUNTIF(空き状況確認テーブル!EA93:EC93,"△")&lt;&gt;0,"△","〇")))</f>
        <v>△</v>
      </c>
      <c r="EB87" s="217"/>
      <c r="EC87" s="220"/>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6" t="str">
        <f ca="1">IF(COUNTIF(空き状況確認テーブル!EJ93:EL93,"×")&lt;&gt;0,"×",IF(COUNTIF(空き状況確認テーブル!EJ93:EL93,"△")&lt;&gt;0,"△",IF(COUNTIF(空き状況確認テーブル!EJ93:EL93,"△")&lt;&gt;0,"△","〇")))</f>
        <v>×</v>
      </c>
      <c r="EK87" s="217"/>
      <c r="EL87" s="218"/>
      <c r="EM87" s="219" t="str">
        <f ca="1">IF(COUNTIF(空き状況確認テーブル!EM93:EP93,"×")&lt;&gt;0,"×",IF(COUNTIF(空き状況確認テーブル!EM93:EP93,"△")&lt;&gt;0,"△",IF(COUNTIF(空き状況確認テーブル!EM93:EP93,"△")&lt;&gt;0,"△","〇")))</f>
        <v>×</v>
      </c>
      <c r="EN87" s="219"/>
      <c r="EO87" s="219"/>
      <c r="EP87" s="219"/>
      <c r="EQ87" s="219" t="str">
        <f ca="1">IF(COUNTIF(空き状況確認テーブル!EQ93:ET93,"×")&lt;&gt;0,"×",IF(COUNTIF(空き状況確認テーブル!EQ93:ET93,"△")&lt;&gt;0,"△",IF(COUNTIF(空き状況確認テーブル!EQ93:ET93,"△")&lt;&gt;0,"△","〇")))</f>
        <v>×</v>
      </c>
      <c r="ER87" s="219"/>
      <c r="ES87" s="219"/>
      <c r="ET87" s="219"/>
      <c r="EU87" s="219" t="str">
        <f ca="1">IF(COUNTIF(空き状況確認テーブル!EU93:EX93,"×")&lt;&gt;0,"×",IF(COUNTIF(空き状況確認テーブル!EU93:EX93,"△")&lt;&gt;0,"△",IF(COUNTIF(空き状況確認テーブル!EU93:EX93,"△")&lt;&gt;0,"△","〇")))</f>
        <v>×</v>
      </c>
      <c r="EV87" s="219"/>
      <c r="EW87" s="219"/>
      <c r="EX87" s="219"/>
      <c r="EY87" s="216" t="str">
        <f ca="1">IF(COUNTIF(空き状況確認テーブル!EY93:FA93,"×")&lt;&gt;0,"×",IF(COUNTIF(空き状況確認テーブル!EY93:FA93,"△")&lt;&gt;0,"△",IF(COUNTIF(空き状況確認テーブル!EY93:FA93,"△")&lt;&gt;0,"△","〇")))</f>
        <v>×</v>
      </c>
      <c r="EZ87" s="217"/>
      <c r="FA87" s="220"/>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6" t="str">
        <f ca="1">IF(COUNTIF(空き状況確認テーブル!FH93:FJ93,"×")&lt;&gt;0,"×",IF(COUNTIF(空き状況確認テーブル!FH93:FJ93,"△")&lt;&gt;0,"△",IF(COUNTIF(空き状況確認テーブル!FH93:FJ93,"△")&lt;&gt;0,"△","〇")))</f>
        <v>×</v>
      </c>
      <c r="FI87" s="217"/>
      <c r="FJ87" s="218"/>
      <c r="FK87" s="219" t="str">
        <f ca="1">IF(COUNTIF(空き状況確認テーブル!FK93:FN93,"×")&lt;&gt;0,"×",IF(COUNTIF(空き状況確認テーブル!FK93:FN93,"△")&lt;&gt;0,"△",IF(COUNTIF(空き状況確認テーブル!FK93:FN93,"△")&lt;&gt;0,"△","〇")))</f>
        <v>×</v>
      </c>
      <c r="FL87" s="219"/>
      <c r="FM87" s="219"/>
      <c r="FN87" s="219"/>
      <c r="FO87" s="219" t="str">
        <f ca="1">IF(COUNTIF(空き状況確認テーブル!FO93:FR93,"×")&lt;&gt;0,"×",IF(COUNTIF(空き状況確認テーブル!FO93:FR93,"△")&lt;&gt;0,"△",IF(COUNTIF(空き状況確認テーブル!FO93:FR93,"△")&lt;&gt;0,"△","〇")))</f>
        <v>×</v>
      </c>
      <c r="FP87" s="219"/>
      <c r="FQ87" s="219"/>
      <c r="FR87" s="219"/>
      <c r="FS87" s="219" t="str">
        <f ca="1">IF(COUNTIF(空き状況確認テーブル!FS93:FV93,"×")&lt;&gt;0,"×",IF(COUNTIF(空き状況確認テーブル!FS93:FV93,"△")&lt;&gt;0,"△",IF(COUNTIF(空き状況確認テーブル!FS93:FV93,"△")&lt;&gt;0,"△","〇")))</f>
        <v>×</v>
      </c>
      <c r="FT87" s="219"/>
      <c r="FU87" s="219"/>
      <c r="FV87" s="219"/>
      <c r="FW87" s="216" t="str">
        <f ca="1">IF(COUNTIF(空き状況確認テーブル!FW93:FY93,"×")&lt;&gt;0,"×",IF(COUNTIF(空き状況確認テーブル!FW93:FY93,"△")&lt;&gt;0,"△",IF(COUNTIF(空き状況確認テーブル!FW93:FY93,"△")&lt;&gt;0,"△","〇")))</f>
        <v>×</v>
      </c>
      <c r="FX87" s="217"/>
      <c r="FY87" s="220"/>
    </row>
    <row r="88" spans="1:181">
      <c r="A88" s="17"/>
      <c r="B88" s="164" t="s">
        <v>363</v>
      </c>
      <c r="C88" s="203" t="s">
        <v>286</v>
      </c>
      <c r="D88" s="11" t="s">
        <v>260</v>
      </c>
      <c r="E88" s="10" t="str">
        <f>INDEX(施設情報!$D$1:$D$1000,MATCH(D88,施設情報!$C$1:$C$1000,0))</f>
        <v>1</v>
      </c>
      <c r="F88" s="11" t="s">
        <v>275</v>
      </c>
      <c r="G88" s="8" t="str">
        <f t="shared" si="29"/>
        <v>114-46391</v>
      </c>
      <c r="H88" s="10" t="str">
        <f t="shared" si="30"/>
        <v>114-46392</v>
      </c>
      <c r="I88" s="10" t="str">
        <f t="shared" si="31"/>
        <v>114-46393</v>
      </c>
      <c r="J88" s="10" t="str">
        <f t="shared" si="32"/>
        <v>114-46394</v>
      </c>
      <c r="K88" s="10" t="str">
        <f t="shared" si="33"/>
        <v>114-46395</v>
      </c>
      <c r="L88" s="10" t="str">
        <f t="shared" si="34"/>
        <v>114-46396</v>
      </c>
      <c r="M88" s="10" t="str">
        <f t="shared" si="35"/>
        <v>114-46397</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6" t="str">
        <f ca="1">IF(COUNTIF(空き状況確認テーブル!T94:V94,"×")&lt;&gt;0,"×",IF(COUNTIF(空き状況確認テーブル!T94:V94,"△")&lt;&gt;0,"△",IF(COUNTIF(空き状況確認テーブル!T94:V94,"△")&lt;&gt;0,"△","〇")))</f>
        <v>△</v>
      </c>
      <c r="U88" s="217"/>
      <c r="V88" s="218"/>
      <c r="W88" s="219" t="str">
        <f ca="1">IF(COUNTIF(空き状況確認テーブル!W94:Z94,"×")&lt;&gt;0,"×",IF(COUNTIF(空き状況確認テーブル!W94:Z94,"△")&lt;&gt;0,"△",IF(COUNTIF(空き状況確認テーブル!W94:Z94,"△")&lt;&gt;0,"△","〇")))</f>
        <v>〇</v>
      </c>
      <c r="X88" s="219"/>
      <c r="Y88" s="219"/>
      <c r="Z88" s="219"/>
      <c r="AA88" s="219" t="str">
        <f ca="1">IF(COUNTIF(空き状況確認テーブル!AA94:AD94,"×")&lt;&gt;0,"×",IF(COUNTIF(空き状況確認テーブル!AA94:AD94,"△")&lt;&gt;0,"△",IF(COUNTIF(空き状況確認テーブル!AA94:AD94,"△")&lt;&gt;0,"△","〇")))</f>
        <v>〇</v>
      </c>
      <c r="AB88" s="219"/>
      <c r="AC88" s="219"/>
      <c r="AD88" s="219"/>
      <c r="AE88" s="219" t="str">
        <f ca="1">IF(COUNTIF(空き状況確認テーブル!AE94:AH94,"×")&lt;&gt;0,"×",IF(COUNTIF(空き状況確認テーブル!AE94:AH94,"△")&lt;&gt;0,"△",IF(COUNTIF(空き状況確認テーブル!AE94:AH94,"△")&lt;&gt;0,"△","〇")))</f>
        <v>△</v>
      </c>
      <c r="AF88" s="219"/>
      <c r="AG88" s="219"/>
      <c r="AH88" s="219"/>
      <c r="AI88" s="216" t="str">
        <f ca="1">IF(COUNTIF(空き状況確認テーブル!AI94:AK94,"×")&lt;&gt;0,"×",IF(COUNTIF(空き状況確認テーブル!AI94:AK94,"△")&lt;&gt;0,"△",IF(COUNTIF(空き状況確認テーブル!AI94:AK94,"△")&lt;&gt;0,"△","〇")))</f>
        <v>△</v>
      </c>
      <c r="AJ88" s="217"/>
      <c r="AK88" s="220"/>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6" t="str">
        <f ca="1">IF(COUNTIF(空き状況確認テーブル!AR94:AT94,"×")&lt;&gt;0,"×",IF(COUNTIF(空き状況確認テーブル!AR94:AT94,"△")&lt;&gt;0,"△",IF(COUNTIF(空き状況確認テーブル!AR94:AT94,"△")&lt;&gt;0,"△","〇")))</f>
        <v>△</v>
      </c>
      <c r="AS88" s="217"/>
      <c r="AT88" s="218"/>
      <c r="AU88" s="219" t="str">
        <f ca="1">IF(COUNTIF(空き状況確認テーブル!AU94:AX94,"×")&lt;&gt;0,"×",IF(COUNTIF(空き状況確認テーブル!AU94:AX94,"△")&lt;&gt;0,"△",IF(COUNTIF(空き状況確認テーブル!AU94:AX94,"△")&lt;&gt;0,"△","〇")))</f>
        <v>〇</v>
      </c>
      <c r="AV88" s="219"/>
      <c r="AW88" s="219"/>
      <c r="AX88" s="219"/>
      <c r="AY88" s="219" t="str">
        <f ca="1">IF(COUNTIF(空き状況確認テーブル!AY94:BB94,"×")&lt;&gt;0,"×",IF(COUNTIF(空き状況確認テーブル!AY94:BB94,"△")&lt;&gt;0,"△",IF(COUNTIF(空き状況確認テーブル!AY94:BB94,"△")&lt;&gt;0,"△","〇")))</f>
        <v>〇</v>
      </c>
      <c r="AZ88" s="219"/>
      <c r="BA88" s="219"/>
      <c r="BB88" s="219"/>
      <c r="BC88" s="219" t="str">
        <f ca="1">IF(COUNTIF(空き状況確認テーブル!BC94:BF94,"×")&lt;&gt;0,"×",IF(COUNTIF(空き状況確認テーブル!BC94:BF94,"△")&lt;&gt;0,"△",IF(COUNTIF(空き状況確認テーブル!BC94:BF94,"△")&lt;&gt;0,"△","〇")))</f>
        <v>△</v>
      </c>
      <c r="BD88" s="219"/>
      <c r="BE88" s="219"/>
      <c r="BF88" s="219"/>
      <c r="BG88" s="216" t="str">
        <f ca="1">IF(COUNTIF(空き状況確認テーブル!BG94:BI94,"×")&lt;&gt;0,"×",IF(COUNTIF(空き状況確認テーブル!BG94:BI94,"△")&lt;&gt;0,"△",IF(COUNTIF(空き状況確認テーブル!BG94:BI94,"△")&lt;&gt;0,"△","〇")))</f>
        <v>△</v>
      </c>
      <c r="BH88" s="217"/>
      <c r="BI88" s="220"/>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6" t="str">
        <f ca="1">IF(COUNTIF(空き状況確認テーブル!BP94:BR94,"×")&lt;&gt;0,"×",IF(COUNTIF(空き状況確認テーブル!BP94:BR94,"△")&lt;&gt;0,"△",IF(COUNTIF(空き状況確認テーブル!BP94:BR94,"△")&lt;&gt;0,"△","〇")))</f>
        <v>△</v>
      </c>
      <c r="BQ88" s="217"/>
      <c r="BR88" s="218"/>
      <c r="BS88" s="219" t="str">
        <f ca="1">IF(COUNTIF(空き状況確認テーブル!BS94:BV94,"×")&lt;&gt;0,"×",IF(COUNTIF(空き状況確認テーブル!BS94:BV94,"△")&lt;&gt;0,"△",IF(COUNTIF(空き状況確認テーブル!BS94:BV94,"△")&lt;&gt;0,"△","〇")))</f>
        <v>〇</v>
      </c>
      <c r="BT88" s="219"/>
      <c r="BU88" s="219"/>
      <c r="BV88" s="219"/>
      <c r="BW88" s="219" t="str">
        <f ca="1">IF(COUNTIF(空き状況確認テーブル!BW94:BZ94,"×")&lt;&gt;0,"×",IF(COUNTIF(空き状況確認テーブル!BW94:BZ94,"△")&lt;&gt;0,"△",IF(COUNTIF(空き状況確認テーブル!BW94:BZ94,"△")&lt;&gt;0,"△","〇")))</f>
        <v>〇</v>
      </c>
      <c r="BX88" s="219"/>
      <c r="BY88" s="219"/>
      <c r="BZ88" s="219"/>
      <c r="CA88" s="219" t="str">
        <f ca="1">IF(COUNTIF(空き状況確認テーブル!CA94:CD94,"×")&lt;&gt;0,"×",IF(COUNTIF(空き状況確認テーブル!CA94:CD94,"△")&lt;&gt;0,"△",IF(COUNTIF(空き状況確認テーブル!CA94:CD94,"△")&lt;&gt;0,"△","〇")))</f>
        <v>△</v>
      </c>
      <c r="CB88" s="219"/>
      <c r="CC88" s="219"/>
      <c r="CD88" s="219"/>
      <c r="CE88" s="216" t="str">
        <f ca="1">IF(COUNTIF(空き状況確認テーブル!CE94:CG94,"×")&lt;&gt;0,"×",IF(COUNTIF(空き状況確認テーブル!CE94:CG94,"△")&lt;&gt;0,"△",IF(COUNTIF(空き状況確認テーブル!CE94:CG94,"△")&lt;&gt;0,"△","〇")))</f>
        <v>△</v>
      </c>
      <c r="CF88" s="217"/>
      <c r="CG88" s="220"/>
      <c r="CH88" s="187"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6" t="str">
        <f ca="1">IF(COUNTIF(空き状況確認テーブル!CN94:CP94,"×")&lt;&gt;0,"×",IF(COUNTIF(空き状況確認テーブル!CN94:CP94,"△")&lt;&gt;0,"△",IF(COUNTIF(空き状況確認テーブル!CN94:CP94,"△")&lt;&gt;0,"△","〇")))</f>
        <v>△</v>
      </c>
      <c r="CO88" s="217"/>
      <c r="CP88" s="218"/>
      <c r="CQ88" s="219" t="str">
        <f ca="1">IF(COUNTIF(空き状況確認テーブル!CQ94:CT94,"×")&lt;&gt;0,"×",IF(COUNTIF(空き状況確認テーブル!CQ94:CT94,"△")&lt;&gt;0,"△",IF(COUNTIF(空き状況確認テーブル!CQ94:CT94,"△")&lt;&gt;0,"△","〇")))</f>
        <v>〇</v>
      </c>
      <c r="CR88" s="219"/>
      <c r="CS88" s="219"/>
      <c r="CT88" s="219"/>
      <c r="CU88" s="219" t="str">
        <f ca="1">IF(COUNTIF(空き状況確認テーブル!CU94:CX94,"×")&lt;&gt;0,"×",IF(COUNTIF(空き状況確認テーブル!CU94:CX94,"△")&lt;&gt;0,"△",IF(COUNTIF(空き状況確認テーブル!CU94:CX94,"△")&lt;&gt;0,"△","〇")))</f>
        <v>〇</v>
      </c>
      <c r="CV88" s="219"/>
      <c r="CW88" s="219"/>
      <c r="CX88" s="219"/>
      <c r="CY88" s="219" t="str">
        <f ca="1">IF(COUNTIF(空き状況確認テーブル!CY94:DB94,"×")&lt;&gt;0,"×",IF(COUNTIF(空き状況確認テーブル!CY94:DB94,"△")&lt;&gt;0,"△",IF(COUNTIF(空き状況確認テーブル!CY94:DB94,"△")&lt;&gt;0,"△","〇")))</f>
        <v>△</v>
      </c>
      <c r="CZ88" s="219"/>
      <c r="DA88" s="219"/>
      <c r="DB88" s="219"/>
      <c r="DC88" s="216" t="str">
        <f ca="1">IF(COUNTIF(空き状況確認テーブル!DC94:DE94,"×")&lt;&gt;0,"×",IF(COUNTIF(空き状況確認テーブル!DC94:DE94,"△")&lt;&gt;0,"△",IF(COUNTIF(空き状況確認テーブル!DC94:DE94,"△")&lt;&gt;0,"△","〇")))</f>
        <v>△</v>
      </c>
      <c r="DD88" s="217"/>
      <c r="DE88" s="220"/>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6" t="str">
        <f ca="1">IF(COUNTIF(空き状況確認テーブル!DL94:DN94,"×")&lt;&gt;0,"×",IF(COUNTIF(空き状況確認テーブル!DL94:DN94,"△")&lt;&gt;0,"△",IF(COUNTIF(空き状況確認テーブル!DL94:DN94,"△")&lt;&gt;0,"△","〇")))</f>
        <v>△</v>
      </c>
      <c r="DM88" s="217"/>
      <c r="DN88" s="218"/>
      <c r="DO88" s="219" t="str">
        <f ca="1">IF(COUNTIF(空き状況確認テーブル!DO94:DR94,"×")&lt;&gt;0,"×",IF(COUNTIF(空き状況確認テーブル!DO94:DR94,"△")&lt;&gt;0,"△",IF(COUNTIF(空き状況確認テーブル!DO94:DR94,"△")&lt;&gt;0,"△","〇")))</f>
        <v>〇</v>
      </c>
      <c r="DP88" s="219"/>
      <c r="DQ88" s="219"/>
      <c r="DR88" s="219"/>
      <c r="DS88" s="219" t="str">
        <f ca="1">IF(COUNTIF(空き状況確認テーブル!DS94:DV94,"×")&lt;&gt;0,"×",IF(COUNTIF(空き状況確認テーブル!DS94:DV94,"△")&lt;&gt;0,"△",IF(COUNTIF(空き状況確認テーブル!DS94:DV94,"△")&lt;&gt;0,"△","〇")))</f>
        <v>〇</v>
      </c>
      <c r="DT88" s="219"/>
      <c r="DU88" s="219"/>
      <c r="DV88" s="219"/>
      <c r="DW88" s="219" t="str">
        <f ca="1">IF(COUNTIF(空き状況確認テーブル!DW94:DZ94,"×")&lt;&gt;0,"×",IF(COUNTIF(空き状況確認テーブル!DW94:DZ94,"△")&lt;&gt;0,"△",IF(COUNTIF(空き状況確認テーブル!DW94:DZ94,"△")&lt;&gt;0,"△","〇")))</f>
        <v>△</v>
      </c>
      <c r="DX88" s="219"/>
      <c r="DY88" s="219"/>
      <c r="DZ88" s="219"/>
      <c r="EA88" s="216" t="str">
        <f ca="1">IF(COUNTIF(空き状況確認テーブル!EA94:EC94,"×")&lt;&gt;0,"×",IF(COUNTIF(空き状況確認テーブル!EA94:EC94,"△")&lt;&gt;0,"△",IF(COUNTIF(空き状況確認テーブル!EA94:EC94,"△")&lt;&gt;0,"△","〇")))</f>
        <v>△</v>
      </c>
      <c r="EB88" s="217"/>
      <c r="EC88" s="220"/>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6" t="str">
        <f ca="1">IF(COUNTIF(空き状況確認テーブル!EJ94:EL94,"×")&lt;&gt;0,"×",IF(COUNTIF(空き状況確認テーブル!EJ94:EL94,"△")&lt;&gt;0,"△",IF(COUNTIF(空き状況確認テーブル!EJ94:EL94,"△")&lt;&gt;0,"△","〇")))</f>
        <v>×</v>
      </c>
      <c r="EK88" s="217"/>
      <c r="EL88" s="218"/>
      <c r="EM88" s="219" t="str">
        <f ca="1">IF(COUNTIF(空き状況確認テーブル!EM94:EP94,"×")&lt;&gt;0,"×",IF(COUNTIF(空き状況確認テーブル!EM94:EP94,"△")&lt;&gt;0,"△",IF(COUNTIF(空き状況確認テーブル!EM94:EP94,"△")&lt;&gt;0,"△","〇")))</f>
        <v>×</v>
      </c>
      <c r="EN88" s="219"/>
      <c r="EO88" s="219"/>
      <c r="EP88" s="219"/>
      <c r="EQ88" s="219" t="str">
        <f ca="1">IF(COUNTIF(空き状況確認テーブル!EQ94:ET94,"×")&lt;&gt;0,"×",IF(COUNTIF(空き状況確認テーブル!EQ94:ET94,"△")&lt;&gt;0,"△",IF(COUNTIF(空き状況確認テーブル!EQ94:ET94,"△")&lt;&gt;0,"△","〇")))</f>
        <v>×</v>
      </c>
      <c r="ER88" s="219"/>
      <c r="ES88" s="219"/>
      <c r="ET88" s="219"/>
      <c r="EU88" s="219" t="str">
        <f ca="1">IF(COUNTIF(空き状況確認テーブル!EU94:EX94,"×")&lt;&gt;0,"×",IF(COUNTIF(空き状況確認テーブル!EU94:EX94,"△")&lt;&gt;0,"△",IF(COUNTIF(空き状況確認テーブル!EU94:EX94,"△")&lt;&gt;0,"△","〇")))</f>
        <v>×</v>
      </c>
      <c r="EV88" s="219"/>
      <c r="EW88" s="219"/>
      <c r="EX88" s="219"/>
      <c r="EY88" s="216" t="str">
        <f ca="1">IF(COUNTIF(空き状況確認テーブル!EY94:FA94,"×")&lt;&gt;0,"×",IF(COUNTIF(空き状況確認テーブル!EY94:FA94,"△")&lt;&gt;0,"△",IF(COUNTIF(空き状況確認テーブル!EY94:FA94,"△")&lt;&gt;0,"△","〇")))</f>
        <v>×</v>
      </c>
      <c r="EZ88" s="217"/>
      <c r="FA88" s="220"/>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6" t="str">
        <f ca="1">IF(COUNTIF(空き状況確認テーブル!FH94:FJ94,"×")&lt;&gt;0,"×",IF(COUNTIF(空き状況確認テーブル!FH94:FJ94,"△")&lt;&gt;0,"△",IF(COUNTIF(空き状況確認テーブル!FH94:FJ94,"△")&lt;&gt;0,"△","〇")))</f>
        <v>×</v>
      </c>
      <c r="FI88" s="217"/>
      <c r="FJ88" s="218"/>
      <c r="FK88" s="219" t="str">
        <f ca="1">IF(COUNTIF(空き状況確認テーブル!FK94:FN94,"×")&lt;&gt;0,"×",IF(COUNTIF(空き状況確認テーブル!FK94:FN94,"△")&lt;&gt;0,"△",IF(COUNTIF(空き状況確認テーブル!FK94:FN94,"△")&lt;&gt;0,"△","〇")))</f>
        <v>×</v>
      </c>
      <c r="FL88" s="219"/>
      <c r="FM88" s="219"/>
      <c r="FN88" s="219"/>
      <c r="FO88" s="219" t="str">
        <f ca="1">IF(COUNTIF(空き状況確認テーブル!FO94:FR94,"×")&lt;&gt;0,"×",IF(COUNTIF(空き状況確認テーブル!FO94:FR94,"△")&lt;&gt;0,"△",IF(COUNTIF(空き状況確認テーブル!FO94:FR94,"△")&lt;&gt;0,"△","〇")))</f>
        <v>×</v>
      </c>
      <c r="FP88" s="219"/>
      <c r="FQ88" s="219"/>
      <c r="FR88" s="219"/>
      <c r="FS88" s="219" t="str">
        <f ca="1">IF(COUNTIF(空き状況確認テーブル!FS94:FV94,"×")&lt;&gt;0,"×",IF(COUNTIF(空き状況確認テーブル!FS94:FV94,"△")&lt;&gt;0,"△",IF(COUNTIF(空き状況確認テーブル!FS94:FV94,"△")&lt;&gt;0,"△","〇")))</f>
        <v>×</v>
      </c>
      <c r="FT88" s="219"/>
      <c r="FU88" s="219"/>
      <c r="FV88" s="219"/>
      <c r="FW88" s="216" t="str">
        <f ca="1">IF(COUNTIF(空き状況確認テーブル!FW94:FY94,"×")&lt;&gt;0,"×",IF(COUNTIF(空き状況確認テーブル!FW94:FY94,"△")&lt;&gt;0,"△",IF(COUNTIF(空き状況確認テーブル!FW94:FY94,"△")&lt;&gt;0,"△","〇")))</f>
        <v>×</v>
      </c>
      <c r="FX88" s="217"/>
      <c r="FY88" s="220"/>
    </row>
    <row r="89" spans="1:181">
      <c r="A89" s="17"/>
      <c r="B89" s="164" t="s">
        <v>363</v>
      </c>
      <c r="C89" s="203" t="s">
        <v>282</v>
      </c>
      <c r="D89" s="11" t="s">
        <v>261</v>
      </c>
      <c r="E89" s="10" t="str">
        <f>INDEX(施設情報!$D$1:$D$1000,MATCH(D89,施設情報!$C$1:$C$1000,0))</f>
        <v>3</v>
      </c>
      <c r="F89" s="11" t="s">
        <v>275</v>
      </c>
      <c r="G89" s="8" t="str">
        <f t="shared" si="29"/>
        <v>115-46391</v>
      </c>
      <c r="H89" s="10" t="str">
        <f t="shared" si="30"/>
        <v>115-46392</v>
      </c>
      <c r="I89" s="10" t="str">
        <f t="shared" si="31"/>
        <v>115-46393</v>
      </c>
      <c r="J89" s="10" t="str">
        <f t="shared" si="32"/>
        <v>115-46394</v>
      </c>
      <c r="K89" s="10" t="str">
        <f t="shared" si="33"/>
        <v>115-46395</v>
      </c>
      <c r="L89" s="10" t="str">
        <f t="shared" si="34"/>
        <v>115-46396</v>
      </c>
      <c r="M89" s="10" t="str">
        <f t="shared" si="35"/>
        <v>115-46397</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6" t="str">
        <f ca="1">IF(COUNTIF(空き状況確認テーブル!T95:V95,"×")&lt;&gt;0,"×",IF(COUNTIF(空き状況確認テーブル!T95:V95,"△")&lt;&gt;0,"△",IF(COUNTIF(空き状況確認テーブル!T95:V95,"△")&lt;&gt;0,"△","〇")))</f>
        <v>△</v>
      </c>
      <c r="U89" s="217"/>
      <c r="V89" s="218"/>
      <c r="W89" s="219" t="str">
        <f ca="1">IF(COUNTIF(空き状況確認テーブル!W95:Z95,"×")&lt;&gt;0,"×",IF(COUNTIF(空き状況確認テーブル!W95:Z95,"△")&lt;&gt;0,"△",IF(COUNTIF(空き状況確認テーブル!W95:Z95,"△")&lt;&gt;0,"△","〇")))</f>
        <v>〇</v>
      </c>
      <c r="X89" s="219"/>
      <c r="Y89" s="219"/>
      <c r="Z89" s="219"/>
      <c r="AA89" s="219" t="str">
        <f ca="1">IF(COUNTIF(空き状況確認テーブル!AA95:AD95,"×")&lt;&gt;0,"×",IF(COUNTIF(空き状況確認テーブル!AA95:AD95,"△")&lt;&gt;0,"△",IF(COUNTIF(空き状況確認テーブル!AA95:AD95,"△")&lt;&gt;0,"△","〇")))</f>
        <v>〇</v>
      </c>
      <c r="AB89" s="219"/>
      <c r="AC89" s="219"/>
      <c r="AD89" s="219"/>
      <c r="AE89" s="219" t="str">
        <f ca="1">IF(COUNTIF(空き状況確認テーブル!AE95:AH95,"×")&lt;&gt;0,"×",IF(COUNTIF(空き状況確認テーブル!AE95:AH95,"△")&lt;&gt;0,"△",IF(COUNTIF(空き状況確認テーブル!AE95:AH95,"△")&lt;&gt;0,"△","〇")))</f>
        <v>△</v>
      </c>
      <c r="AF89" s="219"/>
      <c r="AG89" s="219"/>
      <c r="AH89" s="219"/>
      <c r="AI89" s="216" t="str">
        <f ca="1">IF(COUNTIF(空き状況確認テーブル!AI95:AK95,"×")&lt;&gt;0,"×",IF(COUNTIF(空き状況確認テーブル!AI95:AK95,"△")&lt;&gt;0,"△",IF(COUNTIF(空き状況確認テーブル!AI95:AK95,"△")&lt;&gt;0,"△","〇")))</f>
        <v>△</v>
      </c>
      <c r="AJ89" s="217"/>
      <c r="AK89" s="220"/>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6" t="str">
        <f ca="1">IF(COUNTIF(空き状況確認テーブル!AR95:AT95,"×")&lt;&gt;0,"×",IF(COUNTIF(空き状況確認テーブル!AR95:AT95,"△")&lt;&gt;0,"△",IF(COUNTIF(空き状況確認テーブル!AR95:AT95,"△")&lt;&gt;0,"△","〇")))</f>
        <v>△</v>
      </c>
      <c r="AS89" s="217"/>
      <c r="AT89" s="218"/>
      <c r="AU89" s="219" t="str">
        <f ca="1">IF(COUNTIF(空き状況確認テーブル!AU95:AX95,"×")&lt;&gt;0,"×",IF(COUNTIF(空き状況確認テーブル!AU95:AX95,"△")&lt;&gt;0,"△",IF(COUNTIF(空き状況確認テーブル!AU95:AX95,"△")&lt;&gt;0,"△","〇")))</f>
        <v>〇</v>
      </c>
      <c r="AV89" s="219"/>
      <c r="AW89" s="219"/>
      <c r="AX89" s="219"/>
      <c r="AY89" s="219" t="str">
        <f ca="1">IF(COUNTIF(空き状況確認テーブル!AY95:BB95,"×")&lt;&gt;0,"×",IF(COUNTIF(空き状況確認テーブル!AY95:BB95,"△")&lt;&gt;0,"△",IF(COUNTIF(空き状況確認テーブル!AY95:BB95,"△")&lt;&gt;0,"△","〇")))</f>
        <v>〇</v>
      </c>
      <c r="AZ89" s="219"/>
      <c r="BA89" s="219"/>
      <c r="BB89" s="219"/>
      <c r="BC89" s="219" t="str">
        <f ca="1">IF(COUNTIF(空き状況確認テーブル!BC95:BF95,"×")&lt;&gt;0,"×",IF(COUNTIF(空き状況確認テーブル!BC95:BF95,"△")&lt;&gt;0,"△",IF(COUNTIF(空き状況確認テーブル!BC95:BF95,"△")&lt;&gt;0,"△","〇")))</f>
        <v>△</v>
      </c>
      <c r="BD89" s="219"/>
      <c r="BE89" s="219"/>
      <c r="BF89" s="219"/>
      <c r="BG89" s="216" t="str">
        <f ca="1">IF(COUNTIF(空き状況確認テーブル!BG95:BI95,"×")&lt;&gt;0,"×",IF(COUNTIF(空き状況確認テーブル!BG95:BI95,"△")&lt;&gt;0,"△",IF(COUNTIF(空き状況確認テーブル!BG95:BI95,"△")&lt;&gt;0,"△","〇")))</f>
        <v>△</v>
      </c>
      <c r="BH89" s="217"/>
      <c r="BI89" s="220"/>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6" t="str">
        <f ca="1">IF(COUNTIF(空き状況確認テーブル!BP95:BR95,"×")&lt;&gt;0,"×",IF(COUNTIF(空き状況確認テーブル!BP95:BR95,"△")&lt;&gt;0,"△",IF(COUNTIF(空き状況確認テーブル!BP95:BR95,"△")&lt;&gt;0,"△","〇")))</f>
        <v>△</v>
      </c>
      <c r="BQ89" s="217"/>
      <c r="BR89" s="218"/>
      <c r="BS89" s="219" t="str">
        <f ca="1">IF(COUNTIF(空き状況確認テーブル!BS95:BV95,"×")&lt;&gt;0,"×",IF(COUNTIF(空き状況確認テーブル!BS95:BV95,"△")&lt;&gt;0,"△",IF(COUNTIF(空き状況確認テーブル!BS95:BV95,"△")&lt;&gt;0,"△","〇")))</f>
        <v>〇</v>
      </c>
      <c r="BT89" s="219"/>
      <c r="BU89" s="219"/>
      <c r="BV89" s="219"/>
      <c r="BW89" s="219" t="str">
        <f ca="1">IF(COUNTIF(空き状況確認テーブル!BW95:BZ95,"×")&lt;&gt;0,"×",IF(COUNTIF(空き状況確認テーブル!BW95:BZ95,"△")&lt;&gt;0,"△",IF(COUNTIF(空き状況確認テーブル!BW95:BZ95,"△")&lt;&gt;0,"△","〇")))</f>
        <v>〇</v>
      </c>
      <c r="BX89" s="219"/>
      <c r="BY89" s="219"/>
      <c r="BZ89" s="219"/>
      <c r="CA89" s="219" t="str">
        <f ca="1">IF(COUNTIF(空き状況確認テーブル!CA95:CD95,"×")&lt;&gt;0,"×",IF(COUNTIF(空き状況確認テーブル!CA95:CD95,"△")&lt;&gt;0,"△",IF(COUNTIF(空き状況確認テーブル!CA95:CD95,"△")&lt;&gt;0,"△","〇")))</f>
        <v>△</v>
      </c>
      <c r="CB89" s="219"/>
      <c r="CC89" s="219"/>
      <c r="CD89" s="219"/>
      <c r="CE89" s="216" t="str">
        <f ca="1">IF(COUNTIF(空き状況確認テーブル!CE95:CG95,"×")&lt;&gt;0,"×",IF(COUNTIF(空き状況確認テーブル!CE95:CG95,"△")&lt;&gt;0,"△",IF(COUNTIF(空き状況確認テーブル!CE95:CG95,"△")&lt;&gt;0,"△","〇")))</f>
        <v>△</v>
      </c>
      <c r="CF89" s="217"/>
      <c r="CG89" s="220"/>
      <c r="CH89" s="187"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6" t="str">
        <f ca="1">IF(COUNTIF(空き状況確認テーブル!CN95:CP95,"×")&lt;&gt;0,"×",IF(COUNTIF(空き状況確認テーブル!CN95:CP95,"△")&lt;&gt;0,"△",IF(COUNTIF(空き状況確認テーブル!CN95:CP95,"△")&lt;&gt;0,"△","〇")))</f>
        <v>△</v>
      </c>
      <c r="CO89" s="217"/>
      <c r="CP89" s="218"/>
      <c r="CQ89" s="219" t="str">
        <f ca="1">IF(COUNTIF(空き状況確認テーブル!CQ95:CT95,"×")&lt;&gt;0,"×",IF(COUNTIF(空き状況確認テーブル!CQ95:CT95,"△")&lt;&gt;0,"△",IF(COUNTIF(空き状況確認テーブル!CQ95:CT95,"△")&lt;&gt;0,"△","〇")))</f>
        <v>〇</v>
      </c>
      <c r="CR89" s="219"/>
      <c r="CS89" s="219"/>
      <c r="CT89" s="219"/>
      <c r="CU89" s="219" t="str">
        <f ca="1">IF(COUNTIF(空き状況確認テーブル!CU95:CX95,"×")&lt;&gt;0,"×",IF(COUNTIF(空き状況確認テーブル!CU95:CX95,"△")&lt;&gt;0,"△",IF(COUNTIF(空き状況確認テーブル!CU95:CX95,"△")&lt;&gt;0,"△","〇")))</f>
        <v>〇</v>
      </c>
      <c r="CV89" s="219"/>
      <c r="CW89" s="219"/>
      <c r="CX89" s="219"/>
      <c r="CY89" s="219" t="str">
        <f ca="1">IF(COUNTIF(空き状況確認テーブル!CY95:DB95,"×")&lt;&gt;0,"×",IF(COUNTIF(空き状況確認テーブル!CY95:DB95,"△")&lt;&gt;0,"△",IF(COUNTIF(空き状況確認テーブル!CY95:DB95,"△")&lt;&gt;0,"△","〇")))</f>
        <v>△</v>
      </c>
      <c r="CZ89" s="219"/>
      <c r="DA89" s="219"/>
      <c r="DB89" s="219"/>
      <c r="DC89" s="216" t="str">
        <f ca="1">IF(COUNTIF(空き状況確認テーブル!DC95:DE95,"×")&lt;&gt;0,"×",IF(COUNTIF(空き状況確認テーブル!DC95:DE95,"△")&lt;&gt;0,"△",IF(COUNTIF(空き状況確認テーブル!DC95:DE95,"△")&lt;&gt;0,"△","〇")))</f>
        <v>△</v>
      </c>
      <c r="DD89" s="217"/>
      <c r="DE89" s="220"/>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6" t="str">
        <f ca="1">IF(COUNTIF(空き状況確認テーブル!DL95:DN95,"×")&lt;&gt;0,"×",IF(COUNTIF(空き状況確認テーブル!DL95:DN95,"△")&lt;&gt;0,"△",IF(COUNTIF(空き状況確認テーブル!DL95:DN95,"△")&lt;&gt;0,"△","〇")))</f>
        <v>△</v>
      </c>
      <c r="DM89" s="217"/>
      <c r="DN89" s="218"/>
      <c r="DO89" s="219" t="str">
        <f ca="1">IF(COUNTIF(空き状況確認テーブル!DO95:DR95,"×")&lt;&gt;0,"×",IF(COUNTIF(空き状況確認テーブル!DO95:DR95,"△")&lt;&gt;0,"△",IF(COUNTIF(空き状況確認テーブル!DO95:DR95,"△")&lt;&gt;0,"△","〇")))</f>
        <v>〇</v>
      </c>
      <c r="DP89" s="219"/>
      <c r="DQ89" s="219"/>
      <c r="DR89" s="219"/>
      <c r="DS89" s="219" t="str">
        <f ca="1">IF(COUNTIF(空き状況確認テーブル!DS95:DV95,"×")&lt;&gt;0,"×",IF(COUNTIF(空き状況確認テーブル!DS95:DV95,"△")&lt;&gt;0,"△",IF(COUNTIF(空き状況確認テーブル!DS95:DV95,"△")&lt;&gt;0,"△","〇")))</f>
        <v>〇</v>
      </c>
      <c r="DT89" s="219"/>
      <c r="DU89" s="219"/>
      <c r="DV89" s="219"/>
      <c r="DW89" s="219" t="str">
        <f ca="1">IF(COUNTIF(空き状況確認テーブル!DW95:DZ95,"×")&lt;&gt;0,"×",IF(COUNTIF(空き状況確認テーブル!DW95:DZ95,"△")&lt;&gt;0,"△",IF(COUNTIF(空き状況確認テーブル!DW95:DZ95,"△")&lt;&gt;0,"△","〇")))</f>
        <v>△</v>
      </c>
      <c r="DX89" s="219"/>
      <c r="DY89" s="219"/>
      <c r="DZ89" s="219"/>
      <c r="EA89" s="216" t="str">
        <f ca="1">IF(COUNTIF(空き状況確認テーブル!EA95:EC95,"×")&lt;&gt;0,"×",IF(COUNTIF(空き状況確認テーブル!EA95:EC95,"△")&lt;&gt;0,"△",IF(COUNTIF(空き状況確認テーブル!EA95:EC95,"△")&lt;&gt;0,"△","〇")))</f>
        <v>△</v>
      </c>
      <c r="EB89" s="217"/>
      <c r="EC89" s="220"/>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6" t="str">
        <f ca="1">IF(COUNTIF(空き状況確認テーブル!EJ95:EL95,"×")&lt;&gt;0,"×",IF(COUNTIF(空き状況確認テーブル!EJ95:EL95,"△")&lt;&gt;0,"△",IF(COUNTIF(空き状況確認テーブル!EJ95:EL95,"△")&lt;&gt;0,"△","〇")))</f>
        <v>×</v>
      </c>
      <c r="EK89" s="217"/>
      <c r="EL89" s="218"/>
      <c r="EM89" s="219" t="str">
        <f ca="1">IF(COUNTIF(空き状況確認テーブル!EM95:EP95,"×")&lt;&gt;0,"×",IF(COUNTIF(空き状況確認テーブル!EM95:EP95,"△")&lt;&gt;0,"△",IF(COUNTIF(空き状況確認テーブル!EM95:EP95,"△")&lt;&gt;0,"△","〇")))</f>
        <v>×</v>
      </c>
      <c r="EN89" s="219"/>
      <c r="EO89" s="219"/>
      <c r="EP89" s="219"/>
      <c r="EQ89" s="219" t="str">
        <f ca="1">IF(COUNTIF(空き状況確認テーブル!EQ95:ET95,"×")&lt;&gt;0,"×",IF(COUNTIF(空き状況確認テーブル!EQ95:ET95,"△")&lt;&gt;0,"△",IF(COUNTIF(空き状況確認テーブル!EQ95:ET95,"△")&lt;&gt;0,"△","〇")))</f>
        <v>×</v>
      </c>
      <c r="ER89" s="219"/>
      <c r="ES89" s="219"/>
      <c r="ET89" s="219"/>
      <c r="EU89" s="219" t="str">
        <f ca="1">IF(COUNTIF(空き状況確認テーブル!EU95:EX95,"×")&lt;&gt;0,"×",IF(COUNTIF(空き状況確認テーブル!EU95:EX95,"△")&lt;&gt;0,"△",IF(COUNTIF(空き状況確認テーブル!EU95:EX95,"△")&lt;&gt;0,"△","〇")))</f>
        <v>×</v>
      </c>
      <c r="EV89" s="219"/>
      <c r="EW89" s="219"/>
      <c r="EX89" s="219"/>
      <c r="EY89" s="216" t="str">
        <f ca="1">IF(COUNTIF(空き状況確認テーブル!EY95:FA95,"×")&lt;&gt;0,"×",IF(COUNTIF(空き状況確認テーブル!EY95:FA95,"△")&lt;&gt;0,"△",IF(COUNTIF(空き状況確認テーブル!EY95:FA95,"△")&lt;&gt;0,"△","〇")))</f>
        <v>×</v>
      </c>
      <c r="EZ89" s="217"/>
      <c r="FA89" s="220"/>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6" t="str">
        <f ca="1">IF(COUNTIF(空き状況確認テーブル!FH95:FJ95,"×")&lt;&gt;0,"×",IF(COUNTIF(空き状況確認テーブル!FH95:FJ95,"△")&lt;&gt;0,"△",IF(COUNTIF(空き状況確認テーブル!FH95:FJ95,"△")&lt;&gt;0,"△","〇")))</f>
        <v>×</v>
      </c>
      <c r="FI89" s="217"/>
      <c r="FJ89" s="218"/>
      <c r="FK89" s="219" t="str">
        <f ca="1">IF(COUNTIF(空き状況確認テーブル!FK95:FN95,"×")&lt;&gt;0,"×",IF(COUNTIF(空き状況確認テーブル!FK95:FN95,"△")&lt;&gt;0,"△",IF(COUNTIF(空き状況確認テーブル!FK95:FN95,"△")&lt;&gt;0,"△","〇")))</f>
        <v>×</v>
      </c>
      <c r="FL89" s="219"/>
      <c r="FM89" s="219"/>
      <c r="FN89" s="219"/>
      <c r="FO89" s="219" t="str">
        <f ca="1">IF(COUNTIF(空き状況確認テーブル!FO95:FR95,"×")&lt;&gt;0,"×",IF(COUNTIF(空き状況確認テーブル!FO95:FR95,"△")&lt;&gt;0,"△",IF(COUNTIF(空き状況確認テーブル!FO95:FR95,"△")&lt;&gt;0,"△","〇")))</f>
        <v>×</v>
      </c>
      <c r="FP89" s="219"/>
      <c r="FQ89" s="219"/>
      <c r="FR89" s="219"/>
      <c r="FS89" s="219" t="str">
        <f ca="1">IF(COUNTIF(空き状況確認テーブル!FS95:FV95,"×")&lt;&gt;0,"×",IF(COUNTIF(空き状況確認テーブル!FS95:FV95,"△")&lt;&gt;0,"△",IF(COUNTIF(空き状況確認テーブル!FS95:FV95,"△")&lt;&gt;0,"△","〇")))</f>
        <v>×</v>
      </c>
      <c r="FT89" s="219"/>
      <c r="FU89" s="219"/>
      <c r="FV89" s="219"/>
      <c r="FW89" s="216" t="str">
        <f ca="1">IF(COUNTIF(空き状況確認テーブル!FW95:FY95,"×")&lt;&gt;0,"×",IF(COUNTIF(空き状況確認テーブル!FW95:FY95,"△")&lt;&gt;0,"△",IF(COUNTIF(空き状況確認テーブル!FW95:FY95,"△")&lt;&gt;0,"△","〇")))</f>
        <v>×</v>
      </c>
      <c r="FX89" s="217"/>
      <c r="FY89" s="220"/>
    </row>
    <row r="90" spans="1:181">
      <c r="A90" s="17"/>
      <c r="B90" s="164" t="s">
        <v>363</v>
      </c>
      <c r="C90" s="203" t="s">
        <v>397</v>
      </c>
      <c r="D90" s="11" t="s">
        <v>262</v>
      </c>
      <c r="E90" s="10" t="str">
        <f>INDEX(施設情報!$D$1:$D$1000,MATCH(D90,施設情報!$C$1:$C$1000,0))</f>
        <v>2</v>
      </c>
      <c r="F90" s="11" t="s">
        <v>275</v>
      </c>
      <c r="G90" s="8" t="str">
        <f t="shared" si="29"/>
        <v>116-46391</v>
      </c>
      <c r="H90" s="10" t="str">
        <f t="shared" si="30"/>
        <v>116-46392</v>
      </c>
      <c r="I90" s="10" t="str">
        <f t="shared" si="31"/>
        <v>116-46393</v>
      </c>
      <c r="J90" s="10" t="str">
        <f t="shared" si="32"/>
        <v>116-46394</v>
      </c>
      <c r="K90" s="10" t="str">
        <f t="shared" si="33"/>
        <v>116-46395</v>
      </c>
      <c r="L90" s="10" t="str">
        <f t="shared" si="34"/>
        <v>116-46396</v>
      </c>
      <c r="M90" s="10" t="str">
        <f t="shared" si="35"/>
        <v>116-46397</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6" t="str">
        <f ca="1">IF(COUNTIF(空き状況確認テーブル!T96:V96,"×")&lt;&gt;0,"×",IF(COUNTIF(空き状況確認テーブル!T96:V96,"△")&lt;&gt;0,"△",IF(COUNTIF(空き状況確認テーブル!T96:V96,"△")&lt;&gt;0,"△","〇")))</f>
        <v>△</v>
      </c>
      <c r="U90" s="217"/>
      <c r="V90" s="218"/>
      <c r="W90" s="219" t="str">
        <f ca="1">IF(COUNTIF(空き状況確認テーブル!W96:Z96,"×")&lt;&gt;0,"×",IF(COUNTIF(空き状況確認テーブル!W96:Z96,"△")&lt;&gt;0,"△",IF(COUNTIF(空き状況確認テーブル!W96:Z96,"△")&lt;&gt;0,"△","〇")))</f>
        <v>〇</v>
      </c>
      <c r="X90" s="219"/>
      <c r="Y90" s="219"/>
      <c r="Z90" s="219"/>
      <c r="AA90" s="219" t="str">
        <f ca="1">IF(COUNTIF(空き状況確認テーブル!AA96:AD96,"×")&lt;&gt;0,"×",IF(COUNTIF(空き状況確認テーブル!AA96:AD96,"△")&lt;&gt;0,"△",IF(COUNTIF(空き状況確認テーブル!AA96:AD96,"△")&lt;&gt;0,"△","〇")))</f>
        <v>〇</v>
      </c>
      <c r="AB90" s="219"/>
      <c r="AC90" s="219"/>
      <c r="AD90" s="219"/>
      <c r="AE90" s="219" t="str">
        <f ca="1">IF(COUNTIF(空き状況確認テーブル!AE96:AH96,"×")&lt;&gt;0,"×",IF(COUNTIF(空き状況確認テーブル!AE96:AH96,"△")&lt;&gt;0,"△",IF(COUNTIF(空き状況確認テーブル!AE96:AH96,"△")&lt;&gt;0,"△","〇")))</f>
        <v>△</v>
      </c>
      <c r="AF90" s="219"/>
      <c r="AG90" s="219"/>
      <c r="AH90" s="219"/>
      <c r="AI90" s="216" t="str">
        <f ca="1">IF(COUNTIF(空き状況確認テーブル!AI96:AK96,"×")&lt;&gt;0,"×",IF(COUNTIF(空き状況確認テーブル!AI96:AK96,"△")&lt;&gt;0,"△",IF(COUNTIF(空き状況確認テーブル!AI96:AK96,"△")&lt;&gt;0,"△","〇")))</f>
        <v>△</v>
      </c>
      <c r="AJ90" s="217"/>
      <c r="AK90" s="220"/>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6" t="str">
        <f ca="1">IF(COUNTIF(空き状況確認テーブル!AR96:AT96,"×")&lt;&gt;0,"×",IF(COUNTIF(空き状況確認テーブル!AR96:AT96,"△")&lt;&gt;0,"△",IF(COUNTIF(空き状況確認テーブル!AR96:AT96,"△")&lt;&gt;0,"△","〇")))</f>
        <v>△</v>
      </c>
      <c r="AS90" s="217"/>
      <c r="AT90" s="218"/>
      <c r="AU90" s="219" t="str">
        <f ca="1">IF(COUNTIF(空き状況確認テーブル!AU96:AX96,"×")&lt;&gt;0,"×",IF(COUNTIF(空き状況確認テーブル!AU96:AX96,"△")&lt;&gt;0,"△",IF(COUNTIF(空き状況確認テーブル!AU96:AX96,"△")&lt;&gt;0,"△","〇")))</f>
        <v>〇</v>
      </c>
      <c r="AV90" s="219"/>
      <c r="AW90" s="219"/>
      <c r="AX90" s="219"/>
      <c r="AY90" s="219" t="str">
        <f ca="1">IF(COUNTIF(空き状況確認テーブル!AY96:BB96,"×")&lt;&gt;0,"×",IF(COUNTIF(空き状況確認テーブル!AY96:BB96,"△")&lt;&gt;0,"△",IF(COUNTIF(空き状況確認テーブル!AY96:BB96,"△")&lt;&gt;0,"△","〇")))</f>
        <v>〇</v>
      </c>
      <c r="AZ90" s="219"/>
      <c r="BA90" s="219"/>
      <c r="BB90" s="219"/>
      <c r="BC90" s="219" t="str">
        <f ca="1">IF(COUNTIF(空き状況確認テーブル!BC96:BF96,"×")&lt;&gt;0,"×",IF(COUNTIF(空き状況確認テーブル!BC96:BF96,"△")&lt;&gt;0,"△",IF(COUNTIF(空き状況確認テーブル!BC96:BF96,"△")&lt;&gt;0,"△","〇")))</f>
        <v>△</v>
      </c>
      <c r="BD90" s="219"/>
      <c r="BE90" s="219"/>
      <c r="BF90" s="219"/>
      <c r="BG90" s="216" t="str">
        <f ca="1">IF(COUNTIF(空き状況確認テーブル!BG96:BI96,"×")&lt;&gt;0,"×",IF(COUNTIF(空き状況確認テーブル!BG96:BI96,"△")&lt;&gt;0,"△",IF(COUNTIF(空き状況確認テーブル!BG96:BI96,"△")&lt;&gt;0,"△","〇")))</f>
        <v>△</v>
      </c>
      <c r="BH90" s="217"/>
      <c r="BI90" s="220"/>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6" t="str">
        <f ca="1">IF(COUNTIF(空き状況確認テーブル!BP96:BR96,"×")&lt;&gt;0,"×",IF(COUNTIF(空き状況確認テーブル!BP96:BR96,"△")&lt;&gt;0,"△",IF(COUNTIF(空き状況確認テーブル!BP96:BR96,"△")&lt;&gt;0,"△","〇")))</f>
        <v>△</v>
      </c>
      <c r="BQ90" s="217"/>
      <c r="BR90" s="218"/>
      <c r="BS90" s="219" t="str">
        <f ca="1">IF(COUNTIF(空き状況確認テーブル!BS96:BV96,"×")&lt;&gt;0,"×",IF(COUNTIF(空き状況確認テーブル!BS96:BV96,"△")&lt;&gt;0,"△",IF(COUNTIF(空き状況確認テーブル!BS96:BV96,"△")&lt;&gt;0,"△","〇")))</f>
        <v>〇</v>
      </c>
      <c r="BT90" s="219"/>
      <c r="BU90" s="219"/>
      <c r="BV90" s="219"/>
      <c r="BW90" s="219" t="str">
        <f ca="1">IF(COUNTIF(空き状況確認テーブル!BW96:BZ96,"×")&lt;&gt;0,"×",IF(COUNTIF(空き状況確認テーブル!BW96:BZ96,"△")&lt;&gt;0,"△",IF(COUNTIF(空き状況確認テーブル!BW96:BZ96,"△")&lt;&gt;0,"△","〇")))</f>
        <v>〇</v>
      </c>
      <c r="BX90" s="219"/>
      <c r="BY90" s="219"/>
      <c r="BZ90" s="219"/>
      <c r="CA90" s="219" t="str">
        <f ca="1">IF(COUNTIF(空き状況確認テーブル!CA96:CD96,"×")&lt;&gt;0,"×",IF(COUNTIF(空き状況確認テーブル!CA96:CD96,"△")&lt;&gt;0,"△",IF(COUNTIF(空き状況確認テーブル!CA96:CD96,"△")&lt;&gt;0,"△","〇")))</f>
        <v>△</v>
      </c>
      <c r="CB90" s="219"/>
      <c r="CC90" s="219"/>
      <c r="CD90" s="219"/>
      <c r="CE90" s="216" t="str">
        <f ca="1">IF(COUNTIF(空き状況確認テーブル!CE96:CG96,"×")&lt;&gt;0,"×",IF(COUNTIF(空き状況確認テーブル!CE96:CG96,"△")&lt;&gt;0,"△",IF(COUNTIF(空き状況確認テーブル!CE96:CG96,"△")&lt;&gt;0,"△","〇")))</f>
        <v>△</v>
      </c>
      <c r="CF90" s="217"/>
      <c r="CG90" s="220"/>
      <c r="CH90" s="187"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6" t="str">
        <f ca="1">IF(COUNTIF(空き状況確認テーブル!CN96:CP96,"×")&lt;&gt;0,"×",IF(COUNTIF(空き状況確認テーブル!CN96:CP96,"△")&lt;&gt;0,"△",IF(COUNTIF(空き状況確認テーブル!CN96:CP96,"△")&lt;&gt;0,"△","〇")))</f>
        <v>△</v>
      </c>
      <c r="CO90" s="217"/>
      <c r="CP90" s="218"/>
      <c r="CQ90" s="219" t="str">
        <f ca="1">IF(COUNTIF(空き状況確認テーブル!CQ96:CT96,"×")&lt;&gt;0,"×",IF(COUNTIF(空き状況確認テーブル!CQ96:CT96,"△")&lt;&gt;0,"△",IF(COUNTIF(空き状況確認テーブル!CQ96:CT96,"△")&lt;&gt;0,"△","〇")))</f>
        <v>〇</v>
      </c>
      <c r="CR90" s="219"/>
      <c r="CS90" s="219"/>
      <c r="CT90" s="219"/>
      <c r="CU90" s="219" t="str">
        <f ca="1">IF(COUNTIF(空き状況確認テーブル!CU96:CX96,"×")&lt;&gt;0,"×",IF(COUNTIF(空き状況確認テーブル!CU96:CX96,"△")&lt;&gt;0,"△",IF(COUNTIF(空き状況確認テーブル!CU96:CX96,"△")&lt;&gt;0,"△","〇")))</f>
        <v>〇</v>
      </c>
      <c r="CV90" s="219"/>
      <c r="CW90" s="219"/>
      <c r="CX90" s="219"/>
      <c r="CY90" s="219" t="str">
        <f ca="1">IF(COUNTIF(空き状況確認テーブル!CY96:DB96,"×")&lt;&gt;0,"×",IF(COUNTIF(空き状況確認テーブル!CY96:DB96,"△")&lt;&gt;0,"△",IF(COUNTIF(空き状況確認テーブル!CY96:DB96,"△")&lt;&gt;0,"△","〇")))</f>
        <v>△</v>
      </c>
      <c r="CZ90" s="219"/>
      <c r="DA90" s="219"/>
      <c r="DB90" s="219"/>
      <c r="DC90" s="216" t="str">
        <f ca="1">IF(COUNTIF(空き状況確認テーブル!DC96:DE96,"×")&lt;&gt;0,"×",IF(COUNTIF(空き状況確認テーブル!DC96:DE96,"△")&lt;&gt;0,"△",IF(COUNTIF(空き状況確認テーブル!DC96:DE96,"△")&lt;&gt;0,"△","〇")))</f>
        <v>△</v>
      </c>
      <c r="DD90" s="217"/>
      <c r="DE90" s="220"/>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6" t="str">
        <f ca="1">IF(COUNTIF(空き状況確認テーブル!DL96:DN96,"×")&lt;&gt;0,"×",IF(COUNTIF(空き状況確認テーブル!DL96:DN96,"△")&lt;&gt;0,"△",IF(COUNTIF(空き状況確認テーブル!DL96:DN96,"△")&lt;&gt;0,"△","〇")))</f>
        <v>△</v>
      </c>
      <c r="DM90" s="217"/>
      <c r="DN90" s="218"/>
      <c r="DO90" s="219" t="str">
        <f ca="1">IF(COUNTIF(空き状況確認テーブル!DO96:DR96,"×")&lt;&gt;0,"×",IF(COUNTIF(空き状況確認テーブル!DO96:DR96,"△")&lt;&gt;0,"△",IF(COUNTIF(空き状況確認テーブル!DO96:DR96,"△")&lt;&gt;0,"△","〇")))</f>
        <v>〇</v>
      </c>
      <c r="DP90" s="219"/>
      <c r="DQ90" s="219"/>
      <c r="DR90" s="219"/>
      <c r="DS90" s="219" t="str">
        <f ca="1">IF(COUNTIF(空き状況確認テーブル!DS96:DV96,"×")&lt;&gt;0,"×",IF(COUNTIF(空き状況確認テーブル!DS96:DV96,"△")&lt;&gt;0,"△",IF(COUNTIF(空き状況確認テーブル!DS96:DV96,"△")&lt;&gt;0,"△","〇")))</f>
        <v>〇</v>
      </c>
      <c r="DT90" s="219"/>
      <c r="DU90" s="219"/>
      <c r="DV90" s="219"/>
      <c r="DW90" s="219" t="str">
        <f ca="1">IF(COUNTIF(空き状況確認テーブル!DW96:DZ96,"×")&lt;&gt;0,"×",IF(COUNTIF(空き状況確認テーブル!DW96:DZ96,"△")&lt;&gt;0,"△",IF(COUNTIF(空き状況確認テーブル!DW96:DZ96,"△")&lt;&gt;0,"△","〇")))</f>
        <v>△</v>
      </c>
      <c r="DX90" s="219"/>
      <c r="DY90" s="219"/>
      <c r="DZ90" s="219"/>
      <c r="EA90" s="216" t="str">
        <f ca="1">IF(COUNTIF(空き状況確認テーブル!EA96:EC96,"×")&lt;&gt;0,"×",IF(COUNTIF(空き状況確認テーブル!EA96:EC96,"△")&lt;&gt;0,"△",IF(COUNTIF(空き状況確認テーブル!EA96:EC96,"△")&lt;&gt;0,"△","〇")))</f>
        <v>△</v>
      </c>
      <c r="EB90" s="217"/>
      <c r="EC90" s="220"/>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6" t="str">
        <f ca="1">IF(COUNTIF(空き状況確認テーブル!EJ96:EL96,"×")&lt;&gt;0,"×",IF(COUNTIF(空き状況確認テーブル!EJ96:EL96,"△")&lt;&gt;0,"△",IF(COUNTIF(空き状況確認テーブル!EJ96:EL96,"△")&lt;&gt;0,"△","〇")))</f>
        <v>×</v>
      </c>
      <c r="EK90" s="217"/>
      <c r="EL90" s="218"/>
      <c r="EM90" s="219" t="str">
        <f ca="1">IF(COUNTIF(空き状況確認テーブル!EM96:EP96,"×")&lt;&gt;0,"×",IF(COUNTIF(空き状況確認テーブル!EM96:EP96,"△")&lt;&gt;0,"△",IF(COUNTIF(空き状況確認テーブル!EM96:EP96,"△")&lt;&gt;0,"△","〇")))</f>
        <v>×</v>
      </c>
      <c r="EN90" s="219"/>
      <c r="EO90" s="219"/>
      <c r="EP90" s="219"/>
      <c r="EQ90" s="219" t="str">
        <f ca="1">IF(COUNTIF(空き状況確認テーブル!EQ96:ET96,"×")&lt;&gt;0,"×",IF(COUNTIF(空き状況確認テーブル!EQ96:ET96,"△")&lt;&gt;0,"△",IF(COUNTIF(空き状況確認テーブル!EQ96:ET96,"△")&lt;&gt;0,"△","〇")))</f>
        <v>×</v>
      </c>
      <c r="ER90" s="219"/>
      <c r="ES90" s="219"/>
      <c r="ET90" s="219"/>
      <c r="EU90" s="219" t="str">
        <f ca="1">IF(COUNTIF(空き状況確認テーブル!EU96:EX96,"×")&lt;&gt;0,"×",IF(COUNTIF(空き状況確認テーブル!EU96:EX96,"△")&lt;&gt;0,"△",IF(COUNTIF(空き状況確認テーブル!EU96:EX96,"△")&lt;&gt;0,"△","〇")))</f>
        <v>×</v>
      </c>
      <c r="EV90" s="219"/>
      <c r="EW90" s="219"/>
      <c r="EX90" s="219"/>
      <c r="EY90" s="216" t="str">
        <f ca="1">IF(COUNTIF(空き状況確認テーブル!EY96:FA96,"×")&lt;&gt;0,"×",IF(COUNTIF(空き状況確認テーブル!EY96:FA96,"△")&lt;&gt;0,"△",IF(COUNTIF(空き状況確認テーブル!EY96:FA96,"△")&lt;&gt;0,"△","〇")))</f>
        <v>×</v>
      </c>
      <c r="EZ90" s="217"/>
      <c r="FA90" s="220"/>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6" t="str">
        <f ca="1">IF(COUNTIF(空き状況確認テーブル!FH96:FJ96,"×")&lt;&gt;0,"×",IF(COUNTIF(空き状況確認テーブル!FH96:FJ96,"△")&lt;&gt;0,"△",IF(COUNTIF(空き状況確認テーブル!FH96:FJ96,"△")&lt;&gt;0,"△","〇")))</f>
        <v>×</v>
      </c>
      <c r="FI90" s="217"/>
      <c r="FJ90" s="218"/>
      <c r="FK90" s="219" t="str">
        <f ca="1">IF(COUNTIF(空き状況確認テーブル!FK96:FN96,"×")&lt;&gt;0,"×",IF(COUNTIF(空き状況確認テーブル!FK96:FN96,"△")&lt;&gt;0,"△",IF(COUNTIF(空き状況確認テーブル!FK96:FN96,"△")&lt;&gt;0,"△","〇")))</f>
        <v>×</v>
      </c>
      <c r="FL90" s="219"/>
      <c r="FM90" s="219"/>
      <c r="FN90" s="219"/>
      <c r="FO90" s="219" t="str">
        <f ca="1">IF(COUNTIF(空き状況確認テーブル!FO96:FR96,"×")&lt;&gt;0,"×",IF(COUNTIF(空き状況確認テーブル!FO96:FR96,"△")&lt;&gt;0,"△",IF(COUNTIF(空き状況確認テーブル!FO96:FR96,"△")&lt;&gt;0,"△","〇")))</f>
        <v>×</v>
      </c>
      <c r="FP90" s="219"/>
      <c r="FQ90" s="219"/>
      <c r="FR90" s="219"/>
      <c r="FS90" s="219" t="str">
        <f ca="1">IF(COUNTIF(空き状況確認テーブル!FS96:FV96,"×")&lt;&gt;0,"×",IF(COUNTIF(空き状況確認テーブル!FS96:FV96,"△")&lt;&gt;0,"△",IF(COUNTIF(空き状況確認テーブル!FS96:FV96,"△")&lt;&gt;0,"△","〇")))</f>
        <v>×</v>
      </c>
      <c r="FT90" s="219"/>
      <c r="FU90" s="219"/>
      <c r="FV90" s="219"/>
      <c r="FW90" s="216" t="str">
        <f ca="1">IF(COUNTIF(空き状況確認テーブル!FW96:FY96,"×")&lt;&gt;0,"×",IF(COUNTIF(空き状況確認テーブル!FW96:FY96,"△")&lt;&gt;0,"△",IF(COUNTIF(空き状況確認テーブル!FW96:FY96,"△")&lt;&gt;0,"△","〇")))</f>
        <v>×</v>
      </c>
      <c r="FX90" s="217"/>
      <c r="FY90" s="220"/>
    </row>
    <row r="91" spans="1:181">
      <c r="A91" s="17"/>
      <c r="B91" s="164"/>
      <c r="C91" s="203" t="s">
        <v>299</v>
      </c>
      <c r="D91" s="11" t="s">
        <v>219</v>
      </c>
      <c r="E91" s="10" t="str">
        <f>INDEX(施設情報!$D$1:$D$1000,MATCH(D91,施設情報!$C$1:$C$1000,0))</f>
        <v>1</v>
      </c>
      <c r="F91" s="11"/>
      <c r="G91" s="8" t="str">
        <f t="shared" si="29"/>
        <v>070-46391</v>
      </c>
      <c r="H91" s="10" t="str">
        <f t="shared" si="30"/>
        <v>070-46392</v>
      </c>
      <c r="I91" s="10" t="str">
        <f t="shared" si="31"/>
        <v>070-46393</v>
      </c>
      <c r="J91" s="10" t="str">
        <f t="shared" si="32"/>
        <v>070-46394</v>
      </c>
      <c r="K91" s="10" t="str">
        <f t="shared" si="33"/>
        <v>070-46395</v>
      </c>
      <c r="L91" s="10" t="str">
        <f t="shared" si="34"/>
        <v>070-46396</v>
      </c>
      <c r="M91" s="10" t="str">
        <f t="shared" si="35"/>
        <v>070-46397</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6" t="str">
        <f ca="1">IF(COUNTIF(空き状況確認テーブル!T97:V97,"×")&lt;&gt;0,"×",IF(COUNTIF(空き状況確認テーブル!T97:V97,"△")&lt;&gt;0,"△",IF(COUNTIF(空き状況確認テーブル!T97:V97,"△")&lt;&gt;0,"△","〇")))</f>
        <v>△</v>
      </c>
      <c r="U91" s="217"/>
      <c r="V91" s="218"/>
      <c r="W91" s="219" t="str">
        <f ca="1">IF(COUNTIF(空き状況確認テーブル!W97:Z97,"×")&lt;&gt;0,"×",IF(COUNTIF(空き状況確認テーブル!W97:Z97,"△")&lt;&gt;0,"△",IF(COUNTIF(空き状況確認テーブル!W97:Z97,"△")&lt;&gt;0,"△","〇")))</f>
        <v>〇</v>
      </c>
      <c r="X91" s="219"/>
      <c r="Y91" s="219"/>
      <c r="Z91" s="219"/>
      <c r="AA91" s="219" t="str">
        <f ca="1">IF(COUNTIF(空き状況確認テーブル!AA97:AD97,"×")&lt;&gt;0,"×",IF(COUNTIF(空き状況確認テーブル!AA97:AD97,"△")&lt;&gt;0,"△",IF(COUNTIF(空き状況確認テーブル!AA97:AD97,"△")&lt;&gt;0,"△","〇")))</f>
        <v>〇</v>
      </c>
      <c r="AB91" s="219"/>
      <c r="AC91" s="219"/>
      <c r="AD91" s="219"/>
      <c r="AE91" s="219" t="str">
        <f ca="1">IF(COUNTIF(空き状況確認テーブル!AE97:AH97,"×")&lt;&gt;0,"×",IF(COUNTIF(空き状況確認テーブル!AE97:AH97,"△")&lt;&gt;0,"△",IF(COUNTIF(空き状況確認テーブル!AE97:AH97,"△")&lt;&gt;0,"△","〇")))</f>
        <v>△</v>
      </c>
      <c r="AF91" s="219"/>
      <c r="AG91" s="219"/>
      <c r="AH91" s="219"/>
      <c r="AI91" s="216" t="str">
        <f ca="1">IF(COUNTIF(空き状況確認テーブル!AI97:AK97,"×")&lt;&gt;0,"×",IF(COUNTIF(空き状況確認テーブル!AI97:AK97,"△")&lt;&gt;0,"△",IF(COUNTIF(空き状況確認テーブル!AI97:AK97,"△")&lt;&gt;0,"△","〇")))</f>
        <v>△</v>
      </c>
      <c r="AJ91" s="217"/>
      <c r="AK91" s="220"/>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6" t="str">
        <f ca="1">IF(COUNTIF(空き状況確認テーブル!AR97:AT97,"×")&lt;&gt;0,"×",IF(COUNTIF(空き状況確認テーブル!AR97:AT97,"△")&lt;&gt;0,"△",IF(COUNTIF(空き状況確認テーブル!AR97:AT97,"△")&lt;&gt;0,"△","〇")))</f>
        <v>△</v>
      </c>
      <c r="AS91" s="217"/>
      <c r="AT91" s="218"/>
      <c r="AU91" s="219" t="str">
        <f ca="1">IF(COUNTIF(空き状況確認テーブル!AU97:AX97,"×")&lt;&gt;0,"×",IF(COUNTIF(空き状況確認テーブル!AU97:AX97,"△")&lt;&gt;0,"△",IF(COUNTIF(空き状況確認テーブル!AU97:AX97,"△")&lt;&gt;0,"△","〇")))</f>
        <v>〇</v>
      </c>
      <c r="AV91" s="219"/>
      <c r="AW91" s="219"/>
      <c r="AX91" s="219"/>
      <c r="AY91" s="219" t="str">
        <f ca="1">IF(COUNTIF(空き状況確認テーブル!AY97:BB97,"×")&lt;&gt;0,"×",IF(COUNTIF(空き状況確認テーブル!AY97:BB97,"△")&lt;&gt;0,"△",IF(COUNTIF(空き状況確認テーブル!AY97:BB97,"△")&lt;&gt;0,"△","〇")))</f>
        <v>〇</v>
      </c>
      <c r="AZ91" s="219"/>
      <c r="BA91" s="219"/>
      <c r="BB91" s="219"/>
      <c r="BC91" s="219" t="str">
        <f ca="1">IF(COUNTIF(空き状況確認テーブル!BC97:BF97,"×")&lt;&gt;0,"×",IF(COUNTIF(空き状況確認テーブル!BC97:BF97,"△")&lt;&gt;0,"△",IF(COUNTIF(空き状況確認テーブル!BC97:BF97,"△")&lt;&gt;0,"△","〇")))</f>
        <v>△</v>
      </c>
      <c r="BD91" s="219"/>
      <c r="BE91" s="219"/>
      <c r="BF91" s="219"/>
      <c r="BG91" s="216" t="str">
        <f ca="1">IF(COUNTIF(空き状況確認テーブル!BG97:BI97,"×")&lt;&gt;0,"×",IF(COUNTIF(空き状況確認テーブル!BG97:BI97,"△")&lt;&gt;0,"△",IF(COUNTIF(空き状況確認テーブル!BG97:BI97,"△")&lt;&gt;0,"△","〇")))</f>
        <v>△</v>
      </c>
      <c r="BH91" s="217"/>
      <c r="BI91" s="220"/>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6" t="str">
        <f ca="1">IF(COUNTIF(空き状況確認テーブル!BP97:BR97,"×")&lt;&gt;0,"×",IF(COUNTIF(空き状況確認テーブル!BP97:BR97,"△")&lt;&gt;0,"△",IF(COUNTIF(空き状況確認テーブル!BP97:BR97,"△")&lt;&gt;0,"△","〇")))</f>
        <v>△</v>
      </c>
      <c r="BQ91" s="217"/>
      <c r="BR91" s="218"/>
      <c r="BS91" s="219" t="str">
        <f ca="1">IF(COUNTIF(空き状況確認テーブル!BS97:BV97,"×")&lt;&gt;0,"×",IF(COUNTIF(空き状況確認テーブル!BS97:BV97,"△")&lt;&gt;0,"△",IF(COUNTIF(空き状況確認テーブル!BS97:BV97,"△")&lt;&gt;0,"△","〇")))</f>
        <v>〇</v>
      </c>
      <c r="BT91" s="219"/>
      <c r="BU91" s="219"/>
      <c r="BV91" s="219"/>
      <c r="BW91" s="219" t="str">
        <f ca="1">IF(COUNTIF(空き状況確認テーブル!BW97:BZ97,"×")&lt;&gt;0,"×",IF(COUNTIF(空き状況確認テーブル!BW97:BZ97,"△")&lt;&gt;0,"△",IF(COUNTIF(空き状況確認テーブル!BW97:BZ97,"△")&lt;&gt;0,"△","〇")))</f>
        <v>〇</v>
      </c>
      <c r="BX91" s="219"/>
      <c r="BY91" s="219"/>
      <c r="BZ91" s="219"/>
      <c r="CA91" s="219" t="str">
        <f ca="1">IF(COUNTIF(空き状況確認テーブル!CA97:CD97,"×")&lt;&gt;0,"×",IF(COUNTIF(空き状況確認テーブル!CA97:CD97,"△")&lt;&gt;0,"△",IF(COUNTIF(空き状況確認テーブル!CA97:CD97,"△")&lt;&gt;0,"△","〇")))</f>
        <v>△</v>
      </c>
      <c r="CB91" s="219"/>
      <c r="CC91" s="219"/>
      <c r="CD91" s="219"/>
      <c r="CE91" s="216" t="str">
        <f ca="1">IF(COUNTIF(空き状況確認テーブル!CE97:CG97,"×")&lt;&gt;0,"×",IF(COUNTIF(空き状況確認テーブル!CE97:CG97,"△")&lt;&gt;0,"△",IF(COUNTIF(空き状況確認テーブル!CE97:CG97,"△")&lt;&gt;0,"△","〇")))</f>
        <v>△</v>
      </c>
      <c r="CF91" s="217"/>
      <c r="CG91" s="220"/>
      <c r="CH91" s="187"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6" t="str">
        <f ca="1">IF(COUNTIF(空き状況確認テーブル!CN97:CP97,"×")&lt;&gt;0,"×",IF(COUNTIF(空き状況確認テーブル!CN97:CP97,"△")&lt;&gt;0,"△",IF(COUNTIF(空き状況確認テーブル!CN97:CP97,"△")&lt;&gt;0,"△","〇")))</f>
        <v>△</v>
      </c>
      <c r="CO91" s="217"/>
      <c r="CP91" s="218"/>
      <c r="CQ91" s="219" t="str">
        <f ca="1">IF(COUNTIF(空き状況確認テーブル!CQ97:CT97,"×")&lt;&gt;0,"×",IF(COUNTIF(空き状況確認テーブル!CQ97:CT97,"△")&lt;&gt;0,"△",IF(COUNTIF(空き状況確認テーブル!CQ97:CT97,"△")&lt;&gt;0,"△","〇")))</f>
        <v>〇</v>
      </c>
      <c r="CR91" s="219"/>
      <c r="CS91" s="219"/>
      <c r="CT91" s="219"/>
      <c r="CU91" s="219" t="str">
        <f ca="1">IF(COUNTIF(空き状況確認テーブル!CU97:CX97,"×")&lt;&gt;0,"×",IF(COUNTIF(空き状況確認テーブル!CU97:CX97,"△")&lt;&gt;0,"△",IF(COUNTIF(空き状況確認テーブル!CU97:CX97,"△")&lt;&gt;0,"△","〇")))</f>
        <v>〇</v>
      </c>
      <c r="CV91" s="219"/>
      <c r="CW91" s="219"/>
      <c r="CX91" s="219"/>
      <c r="CY91" s="219" t="str">
        <f ca="1">IF(COUNTIF(空き状況確認テーブル!CY97:DB97,"×")&lt;&gt;0,"×",IF(COUNTIF(空き状況確認テーブル!CY97:DB97,"△")&lt;&gt;0,"△",IF(COUNTIF(空き状況確認テーブル!CY97:DB97,"△")&lt;&gt;0,"△","〇")))</f>
        <v>△</v>
      </c>
      <c r="CZ91" s="219"/>
      <c r="DA91" s="219"/>
      <c r="DB91" s="219"/>
      <c r="DC91" s="216" t="str">
        <f ca="1">IF(COUNTIF(空き状況確認テーブル!DC97:DE97,"×")&lt;&gt;0,"×",IF(COUNTIF(空き状況確認テーブル!DC97:DE97,"△")&lt;&gt;0,"△",IF(COUNTIF(空き状況確認テーブル!DC97:DE97,"△")&lt;&gt;0,"△","〇")))</f>
        <v>△</v>
      </c>
      <c r="DD91" s="217"/>
      <c r="DE91" s="220"/>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6" t="str">
        <f ca="1">IF(COUNTIF(空き状況確認テーブル!DL97:DN97,"×")&lt;&gt;0,"×",IF(COUNTIF(空き状況確認テーブル!DL97:DN97,"△")&lt;&gt;0,"△",IF(COUNTIF(空き状況確認テーブル!DL97:DN97,"△")&lt;&gt;0,"△","〇")))</f>
        <v>△</v>
      </c>
      <c r="DM91" s="217"/>
      <c r="DN91" s="218"/>
      <c r="DO91" s="219" t="str">
        <f ca="1">IF(COUNTIF(空き状況確認テーブル!DO97:DR97,"×")&lt;&gt;0,"×",IF(COUNTIF(空き状況確認テーブル!DO97:DR97,"△")&lt;&gt;0,"△",IF(COUNTIF(空き状況確認テーブル!DO97:DR97,"△")&lt;&gt;0,"△","〇")))</f>
        <v>〇</v>
      </c>
      <c r="DP91" s="219"/>
      <c r="DQ91" s="219"/>
      <c r="DR91" s="219"/>
      <c r="DS91" s="219" t="str">
        <f ca="1">IF(COUNTIF(空き状況確認テーブル!DS97:DV97,"×")&lt;&gt;0,"×",IF(COUNTIF(空き状況確認テーブル!DS97:DV97,"△")&lt;&gt;0,"△",IF(COUNTIF(空き状況確認テーブル!DS97:DV97,"△")&lt;&gt;0,"△","〇")))</f>
        <v>〇</v>
      </c>
      <c r="DT91" s="219"/>
      <c r="DU91" s="219"/>
      <c r="DV91" s="219"/>
      <c r="DW91" s="219" t="str">
        <f ca="1">IF(COUNTIF(空き状況確認テーブル!DW97:DZ97,"×")&lt;&gt;0,"×",IF(COUNTIF(空き状況確認テーブル!DW97:DZ97,"△")&lt;&gt;0,"△",IF(COUNTIF(空き状況確認テーブル!DW97:DZ97,"△")&lt;&gt;0,"△","〇")))</f>
        <v>△</v>
      </c>
      <c r="DX91" s="219"/>
      <c r="DY91" s="219"/>
      <c r="DZ91" s="219"/>
      <c r="EA91" s="216" t="str">
        <f ca="1">IF(COUNTIF(空き状況確認テーブル!EA97:EC97,"×")&lt;&gt;0,"×",IF(COUNTIF(空き状況確認テーブル!EA97:EC97,"△")&lt;&gt;0,"△",IF(COUNTIF(空き状況確認テーブル!EA97:EC97,"△")&lt;&gt;0,"△","〇")))</f>
        <v>△</v>
      </c>
      <c r="EB91" s="217"/>
      <c r="EC91" s="220"/>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6" t="str">
        <f ca="1">IF(COUNTIF(空き状況確認テーブル!EJ97:EL97,"×")&lt;&gt;0,"×",IF(COUNTIF(空き状況確認テーブル!EJ97:EL97,"△")&lt;&gt;0,"△",IF(COUNTIF(空き状況確認テーブル!EJ97:EL97,"△")&lt;&gt;0,"△","〇")))</f>
        <v>×</v>
      </c>
      <c r="EK91" s="217"/>
      <c r="EL91" s="218"/>
      <c r="EM91" s="219" t="str">
        <f ca="1">IF(COUNTIF(空き状況確認テーブル!EM97:EP97,"×")&lt;&gt;0,"×",IF(COUNTIF(空き状況確認テーブル!EM97:EP97,"△")&lt;&gt;0,"△",IF(COUNTIF(空き状況確認テーブル!EM97:EP97,"△")&lt;&gt;0,"△","〇")))</f>
        <v>×</v>
      </c>
      <c r="EN91" s="219"/>
      <c r="EO91" s="219"/>
      <c r="EP91" s="219"/>
      <c r="EQ91" s="219" t="str">
        <f ca="1">IF(COUNTIF(空き状況確認テーブル!EQ97:ET97,"×")&lt;&gt;0,"×",IF(COUNTIF(空き状況確認テーブル!EQ97:ET97,"△")&lt;&gt;0,"△",IF(COUNTIF(空き状況確認テーブル!EQ97:ET97,"△")&lt;&gt;0,"△","〇")))</f>
        <v>×</v>
      </c>
      <c r="ER91" s="219"/>
      <c r="ES91" s="219"/>
      <c r="ET91" s="219"/>
      <c r="EU91" s="219" t="str">
        <f ca="1">IF(COUNTIF(空き状況確認テーブル!EU97:EX97,"×")&lt;&gt;0,"×",IF(COUNTIF(空き状況確認テーブル!EU97:EX97,"△")&lt;&gt;0,"△",IF(COUNTIF(空き状況確認テーブル!EU97:EX97,"△")&lt;&gt;0,"△","〇")))</f>
        <v>×</v>
      </c>
      <c r="EV91" s="219"/>
      <c r="EW91" s="219"/>
      <c r="EX91" s="219"/>
      <c r="EY91" s="216" t="str">
        <f ca="1">IF(COUNTIF(空き状況確認テーブル!EY97:FA97,"×")&lt;&gt;0,"×",IF(COUNTIF(空き状況確認テーブル!EY97:FA97,"△")&lt;&gt;0,"△",IF(COUNTIF(空き状況確認テーブル!EY97:FA97,"△")&lt;&gt;0,"△","〇")))</f>
        <v>×</v>
      </c>
      <c r="EZ91" s="217"/>
      <c r="FA91" s="220"/>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6" t="str">
        <f ca="1">IF(COUNTIF(空き状況確認テーブル!FH97:FJ97,"×")&lt;&gt;0,"×",IF(COUNTIF(空き状況確認テーブル!FH97:FJ97,"△")&lt;&gt;0,"△",IF(COUNTIF(空き状況確認テーブル!FH97:FJ97,"△")&lt;&gt;0,"△","〇")))</f>
        <v>×</v>
      </c>
      <c r="FI91" s="217"/>
      <c r="FJ91" s="218"/>
      <c r="FK91" s="219" t="str">
        <f ca="1">IF(COUNTIF(空き状況確認テーブル!FK97:FN97,"×")&lt;&gt;0,"×",IF(COUNTIF(空き状況確認テーブル!FK97:FN97,"△")&lt;&gt;0,"△",IF(COUNTIF(空き状況確認テーブル!FK97:FN97,"△")&lt;&gt;0,"△","〇")))</f>
        <v>×</v>
      </c>
      <c r="FL91" s="219"/>
      <c r="FM91" s="219"/>
      <c r="FN91" s="219"/>
      <c r="FO91" s="219" t="str">
        <f ca="1">IF(COUNTIF(空き状況確認テーブル!FO97:FR97,"×")&lt;&gt;0,"×",IF(COUNTIF(空き状況確認テーブル!FO97:FR97,"△")&lt;&gt;0,"△",IF(COUNTIF(空き状況確認テーブル!FO97:FR97,"△")&lt;&gt;0,"△","〇")))</f>
        <v>×</v>
      </c>
      <c r="FP91" s="219"/>
      <c r="FQ91" s="219"/>
      <c r="FR91" s="219"/>
      <c r="FS91" s="219" t="str">
        <f ca="1">IF(COUNTIF(空き状況確認テーブル!FS97:FV97,"×")&lt;&gt;0,"×",IF(COUNTIF(空き状況確認テーブル!FS97:FV97,"△")&lt;&gt;0,"△",IF(COUNTIF(空き状況確認テーブル!FS97:FV97,"△")&lt;&gt;0,"△","〇")))</f>
        <v>×</v>
      </c>
      <c r="FT91" s="219"/>
      <c r="FU91" s="219"/>
      <c r="FV91" s="219"/>
      <c r="FW91" s="216" t="str">
        <f ca="1">IF(COUNTIF(空き状況確認テーブル!FW97:FY97,"×")&lt;&gt;0,"×",IF(COUNTIF(空き状況確認テーブル!FW97:FY97,"△")&lt;&gt;0,"△",IF(COUNTIF(空き状況確認テーブル!FW97:FY97,"△")&lt;&gt;0,"△","〇")))</f>
        <v>×</v>
      </c>
      <c r="FX91" s="217"/>
      <c r="FY91" s="220"/>
    </row>
    <row r="92" spans="1:181">
      <c r="A92" s="17"/>
      <c r="B92" s="164"/>
      <c r="C92" s="203" t="s">
        <v>317</v>
      </c>
      <c r="D92" s="11" t="s">
        <v>318</v>
      </c>
      <c r="E92" s="10"/>
      <c r="F92" s="11"/>
      <c r="G92" s="8" t="str">
        <f t="shared" si="29"/>
        <v>071-46391</v>
      </c>
      <c r="H92" s="10" t="str">
        <f t="shared" si="30"/>
        <v>071-46392</v>
      </c>
      <c r="I92" s="10" t="str">
        <f t="shared" si="31"/>
        <v>071-46393</v>
      </c>
      <c r="J92" s="10" t="str">
        <f t="shared" si="32"/>
        <v>071-46394</v>
      </c>
      <c r="K92" s="10" t="str">
        <f t="shared" si="33"/>
        <v>071-46395</v>
      </c>
      <c r="L92" s="10" t="str">
        <f t="shared" si="34"/>
        <v>071-46396</v>
      </c>
      <c r="M92" s="10" t="str">
        <f t="shared" si="35"/>
        <v>071-46397</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6" t="str">
        <f ca="1">IF(COUNTIF(空き状況確認テーブル!T98:V98,"×")&lt;&gt;0,"×",IF(COUNTIF(空き状況確認テーブル!T98:V98,"△")&lt;&gt;0,"△",IF(COUNTIF(空き状況確認テーブル!T98:V98,"△")&lt;&gt;0,"△","〇")))</f>
        <v>△</v>
      </c>
      <c r="U92" s="217"/>
      <c r="V92" s="218"/>
      <c r="W92" s="219" t="str">
        <f ca="1">IF(COUNTIF(空き状況確認テーブル!W98:Z98,"×")&lt;&gt;0,"×",IF(COUNTIF(空き状況確認テーブル!W98:Z98,"△")&lt;&gt;0,"△",IF(COUNTIF(空き状況確認テーブル!W98:Z98,"△")&lt;&gt;0,"△","〇")))</f>
        <v>〇</v>
      </c>
      <c r="X92" s="219"/>
      <c r="Y92" s="219"/>
      <c r="Z92" s="219"/>
      <c r="AA92" s="219" t="str">
        <f ca="1">IF(COUNTIF(空き状況確認テーブル!AA98:AD98,"×")&lt;&gt;0,"×",IF(COUNTIF(空き状況確認テーブル!AA98:AD98,"△")&lt;&gt;0,"△",IF(COUNTIF(空き状況確認テーブル!AA98:AD98,"△")&lt;&gt;0,"△","〇")))</f>
        <v>〇</v>
      </c>
      <c r="AB92" s="219"/>
      <c r="AC92" s="219"/>
      <c r="AD92" s="219"/>
      <c r="AE92" s="219" t="str">
        <f ca="1">IF(COUNTIF(空き状況確認テーブル!AE98:AH98,"×")&lt;&gt;0,"×",IF(COUNTIF(空き状況確認テーブル!AE98:AH98,"△")&lt;&gt;0,"△",IF(COUNTIF(空き状況確認テーブル!AE98:AH98,"△")&lt;&gt;0,"△","〇")))</f>
        <v>△</v>
      </c>
      <c r="AF92" s="219"/>
      <c r="AG92" s="219"/>
      <c r="AH92" s="219"/>
      <c r="AI92" s="216" t="str">
        <f ca="1">IF(COUNTIF(空き状況確認テーブル!AI98:AK98,"×")&lt;&gt;0,"×",IF(COUNTIF(空き状況確認テーブル!AI98:AK98,"△")&lt;&gt;0,"△",IF(COUNTIF(空き状況確認テーブル!AI98:AK98,"△")&lt;&gt;0,"△","〇")))</f>
        <v>△</v>
      </c>
      <c r="AJ92" s="217"/>
      <c r="AK92" s="220"/>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6" t="str">
        <f ca="1">IF(COUNTIF(空き状況確認テーブル!AR98:AT98,"×")&lt;&gt;0,"×",IF(COUNTIF(空き状況確認テーブル!AR98:AT98,"△")&lt;&gt;0,"△",IF(COUNTIF(空き状況確認テーブル!AR98:AT98,"△")&lt;&gt;0,"△","〇")))</f>
        <v>△</v>
      </c>
      <c r="AS92" s="217"/>
      <c r="AT92" s="218"/>
      <c r="AU92" s="219" t="str">
        <f ca="1">IF(COUNTIF(空き状況確認テーブル!AU98:AX98,"×")&lt;&gt;0,"×",IF(COUNTIF(空き状況確認テーブル!AU98:AX98,"△")&lt;&gt;0,"△",IF(COUNTIF(空き状況確認テーブル!AU98:AX98,"△")&lt;&gt;0,"△","〇")))</f>
        <v>〇</v>
      </c>
      <c r="AV92" s="219"/>
      <c r="AW92" s="219"/>
      <c r="AX92" s="219"/>
      <c r="AY92" s="219" t="str">
        <f ca="1">IF(COUNTIF(空き状況確認テーブル!AY98:BB98,"×")&lt;&gt;0,"×",IF(COUNTIF(空き状況確認テーブル!AY98:BB98,"△")&lt;&gt;0,"△",IF(COUNTIF(空き状況確認テーブル!AY98:BB98,"△")&lt;&gt;0,"△","〇")))</f>
        <v>〇</v>
      </c>
      <c r="AZ92" s="219"/>
      <c r="BA92" s="219"/>
      <c r="BB92" s="219"/>
      <c r="BC92" s="219" t="str">
        <f ca="1">IF(COUNTIF(空き状況確認テーブル!BC98:BF98,"×")&lt;&gt;0,"×",IF(COUNTIF(空き状況確認テーブル!BC98:BF98,"△")&lt;&gt;0,"△",IF(COUNTIF(空き状況確認テーブル!BC98:BF98,"△")&lt;&gt;0,"△","〇")))</f>
        <v>△</v>
      </c>
      <c r="BD92" s="219"/>
      <c r="BE92" s="219"/>
      <c r="BF92" s="219"/>
      <c r="BG92" s="216" t="str">
        <f ca="1">IF(COUNTIF(空き状況確認テーブル!BG98:BI98,"×")&lt;&gt;0,"×",IF(COUNTIF(空き状況確認テーブル!BG98:BI98,"△")&lt;&gt;0,"△",IF(COUNTIF(空き状況確認テーブル!BG98:BI98,"△")&lt;&gt;0,"△","〇")))</f>
        <v>△</v>
      </c>
      <c r="BH92" s="217"/>
      <c r="BI92" s="220"/>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6" t="str">
        <f ca="1">IF(COUNTIF(空き状況確認テーブル!BP98:BR98,"×")&lt;&gt;0,"×",IF(COUNTIF(空き状況確認テーブル!BP98:BR98,"△")&lt;&gt;0,"△",IF(COUNTIF(空き状況確認テーブル!BP98:BR98,"△")&lt;&gt;0,"△","〇")))</f>
        <v>△</v>
      </c>
      <c r="BQ92" s="217"/>
      <c r="BR92" s="218"/>
      <c r="BS92" s="219" t="str">
        <f ca="1">IF(COUNTIF(空き状況確認テーブル!BS98:BV98,"×")&lt;&gt;0,"×",IF(COUNTIF(空き状況確認テーブル!BS98:BV98,"△")&lt;&gt;0,"△",IF(COUNTIF(空き状況確認テーブル!BS98:BV98,"△")&lt;&gt;0,"△","〇")))</f>
        <v>〇</v>
      </c>
      <c r="BT92" s="219"/>
      <c r="BU92" s="219"/>
      <c r="BV92" s="219"/>
      <c r="BW92" s="219" t="str">
        <f ca="1">IF(COUNTIF(空き状況確認テーブル!BW98:BZ98,"×")&lt;&gt;0,"×",IF(COUNTIF(空き状況確認テーブル!BW98:BZ98,"△")&lt;&gt;0,"△",IF(COUNTIF(空き状況確認テーブル!BW98:BZ98,"△")&lt;&gt;0,"△","〇")))</f>
        <v>〇</v>
      </c>
      <c r="BX92" s="219"/>
      <c r="BY92" s="219"/>
      <c r="BZ92" s="219"/>
      <c r="CA92" s="219" t="str">
        <f ca="1">IF(COUNTIF(空き状況確認テーブル!CA98:CD98,"×")&lt;&gt;0,"×",IF(COUNTIF(空き状況確認テーブル!CA98:CD98,"△")&lt;&gt;0,"△",IF(COUNTIF(空き状況確認テーブル!CA98:CD98,"△")&lt;&gt;0,"△","〇")))</f>
        <v>△</v>
      </c>
      <c r="CB92" s="219"/>
      <c r="CC92" s="219"/>
      <c r="CD92" s="219"/>
      <c r="CE92" s="216" t="str">
        <f ca="1">IF(COUNTIF(空き状況確認テーブル!CE98:CG98,"×")&lt;&gt;0,"×",IF(COUNTIF(空き状況確認テーブル!CE98:CG98,"△")&lt;&gt;0,"△",IF(COUNTIF(空き状況確認テーブル!CE98:CG98,"△")&lt;&gt;0,"△","〇")))</f>
        <v>△</v>
      </c>
      <c r="CF92" s="217"/>
      <c r="CG92" s="220"/>
      <c r="CH92" s="187"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6" t="str">
        <f ca="1">IF(COUNTIF(空き状況確認テーブル!CN98:CP98,"×")&lt;&gt;0,"×",IF(COUNTIF(空き状況確認テーブル!CN98:CP98,"△")&lt;&gt;0,"△",IF(COUNTIF(空き状況確認テーブル!CN98:CP98,"△")&lt;&gt;0,"△","〇")))</f>
        <v>△</v>
      </c>
      <c r="CO92" s="217"/>
      <c r="CP92" s="218"/>
      <c r="CQ92" s="219" t="str">
        <f ca="1">IF(COUNTIF(空き状況確認テーブル!CQ98:CT98,"×")&lt;&gt;0,"×",IF(COUNTIF(空き状況確認テーブル!CQ98:CT98,"△")&lt;&gt;0,"△",IF(COUNTIF(空き状況確認テーブル!CQ98:CT98,"△")&lt;&gt;0,"△","〇")))</f>
        <v>〇</v>
      </c>
      <c r="CR92" s="219"/>
      <c r="CS92" s="219"/>
      <c r="CT92" s="219"/>
      <c r="CU92" s="219" t="str">
        <f ca="1">IF(COUNTIF(空き状況確認テーブル!CU98:CX98,"×")&lt;&gt;0,"×",IF(COUNTIF(空き状況確認テーブル!CU98:CX98,"△")&lt;&gt;0,"△",IF(COUNTIF(空き状況確認テーブル!CU98:CX98,"△")&lt;&gt;0,"△","〇")))</f>
        <v>〇</v>
      </c>
      <c r="CV92" s="219"/>
      <c r="CW92" s="219"/>
      <c r="CX92" s="219"/>
      <c r="CY92" s="219" t="str">
        <f ca="1">IF(COUNTIF(空き状況確認テーブル!CY98:DB98,"×")&lt;&gt;0,"×",IF(COUNTIF(空き状況確認テーブル!CY98:DB98,"△")&lt;&gt;0,"△",IF(COUNTIF(空き状況確認テーブル!CY98:DB98,"△")&lt;&gt;0,"△","〇")))</f>
        <v>△</v>
      </c>
      <c r="CZ92" s="219"/>
      <c r="DA92" s="219"/>
      <c r="DB92" s="219"/>
      <c r="DC92" s="216" t="str">
        <f ca="1">IF(COUNTIF(空き状況確認テーブル!DC98:DE98,"×")&lt;&gt;0,"×",IF(COUNTIF(空き状況確認テーブル!DC98:DE98,"△")&lt;&gt;0,"△",IF(COUNTIF(空き状況確認テーブル!DC98:DE98,"△")&lt;&gt;0,"△","〇")))</f>
        <v>△</v>
      </c>
      <c r="DD92" s="217"/>
      <c r="DE92" s="220"/>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6" t="str">
        <f ca="1">IF(COUNTIF(空き状況確認テーブル!DL98:DN98,"×")&lt;&gt;0,"×",IF(COUNTIF(空き状況確認テーブル!DL98:DN98,"△")&lt;&gt;0,"△",IF(COUNTIF(空き状況確認テーブル!DL98:DN98,"△")&lt;&gt;0,"△","〇")))</f>
        <v>△</v>
      </c>
      <c r="DM92" s="217"/>
      <c r="DN92" s="218"/>
      <c r="DO92" s="219" t="str">
        <f ca="1">IF(COUNTIF(空き状況確認テーブル!DO98:DR98,"×")&lt;&gt;0,"×",IF(COUNTIF(空き状況確認テーブル!DO98:DR98,"△")&lt;&gt;0,"△",IF(COUNTIF(空き状況確認テーブル!DO98:DR98,"△")&lt;&gt;0,"△","〇")))</f>
        <v>〇</v>
      </c>
      <c r="DP92" s="219"/>
      <c r="DQ92" s="219"/>
      <c r="DR92" s="219"/>
      <c r="DS92" s="219" t="str">
        <f ca="1">IF(COUNTIF(空き状況確認テーブル!DS98:DV98,"×")&lt;&gt;0,"×",IF(COUNTIF(空き状況確認テーブル!DS98:DV98,"△")&lt;&gt;0,"△",IF(COUNTIF(空き状況確認テーブル!DS98:DV98,"△")&lt;&gt;0,"△","〇")))</f>
        <v>〇</v>
      </c>
      <c r="DT92" s="219"/>
      <c r="DU92" s="219"/>
      <c r="DV92" s="219"/>
      <c r="DW92" s="219" t="str">
        <f ca="1">IF(COUNTIF(空き状況確認テーブル!DW98:DZ98,"×")&lt;&gt;0,"×",IF(COUNTIF(空き状況確認テーブル!DW98:DZ98,"△")&lt;&gt;0,"△",IF(COUNTIF(空き状況確認テーブル!DW98:DZ98,"△")&lt;&gt;0,"△","〇")))</f>
        <v>△</v>
      </c>
      <c r="DX92" s="219"/>
      <c r="DY92" s="219"/>
      <c r="DZ92" s="219"/>
      <c r="EA92" s="216" t="str">
        <f ca="1">IF(COUNTIF(空き状況確認テーブル!EA98:EC98,"×")&lt;&gt;0,"×",IF(COUNTIF(空き状況確認テーブル!EA98:EC98,"△")&lt;&gt;0,"△",IF(COUNTIF(空き状況確認テーブル!EA98:EC98,"△")&lt;&gt;0,"△","〇")))</f>
        <v>△</v>
      </c>
      <c r="EB92" s="217"/>
      <c r="EC92" s="220"/>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6" t="str">
        <f ca="1">IF(COUNTIF(空き状況確認テーブル!EJ98:EL98,"×")&lt;&gt;0,"×",IF(COUNTIF(空き状況確認テーブル!EJ98:EL98,"△")&lt;&gt;0,"△",IF(COUNTIF(空き状況確認テーブル!EJ98:EL98,"△")&lt;&gt;0,"△","〇")))</f>
        <v>×</v>
      </c>
      <c r="EK92" s="217"/>
      <c r="EL92" s="218"/>
      <c r="EM92" s="219" t="str">
        <f ca="1">IF(COUNTIF(空き状況確認テーブル!EM98:EP98,"×")&lt;&gt;0,"×",IF(COUNTIF(空き状況確認テーブル!EM98:EP98,"△")&lt;&gt;0,"△",IF(COUNTIF(空き状況確認テーブル!EM98:EP98,"△")&lt;&gt;0,"△","〇")))</f>
        <v>×</v>
      </c>
      <c r="EN92" s="219"/>
      <c r="EO92" s="219"/>
      <c r="EP92" s="219"/>
      <c r="EQ92" s="219" t="str">
        <f ca="1">IF(COUNTIF(空き状況確認テーブル!EQ98:ET98,"×")&lt;&gt;0,"×",IF(COUNTIF(空き状況確認テーブル!EQ98:ET98,"△")&lt;&gt;0,"△",IF(COUNTIF(空き状況確認テーブル!EQ98:ET98,"△")&lt;&gt;0,"△","〇")))</f>
        <v>×</v>
      </c>
      <c r="ER92" s="219"/>
      <c r="ES92" s="219"/>
      <c r="ET92" s="219"/>
      <c r="EU92" s="219" t="str">
        <f ca="1">IF(COUNTIF(空き状況確認テーブル!EU98:EX98,"×")&lt;&gt;0,"×",IF(COUNTIF(空き状況確認テーブル!EU98:EX98,"△")&lt;&gt;0,"△",IF(COUNTIF(空き状況確認テーブル!EU98:EX98,"△")&lt;&gt;0,"△","〇")))</f>
        <v>×</v>
      </c>
      <c r="EV92" s="219"/>
      <c r="EW92" s="219"/>
      <c r="EX92" s="219"/>
      <c r="EY92" s="216" t="str">
        <f ca="1">IF(COUNTIF(空き状況確認テーブル!EY98:FA98,"×")&lt;&gt;0,"×",IF(COUNTIF(空き状況確認テーブル!EY98:FA98,"△")&lt;&gt;0,"△",IF(COUNTIF(空き状況確認テーブル!EY98:FA98,"△")&lt;&gt;0,"△","〇")))</f>
        <v>×</v>
      </c>
      <c r="EZ92" s="217"/>
      <c r="FA92" s="220"/>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6" t="str">
        <f ca="1">IF(COUNTIF(空き状況確認テーブル!FH98:FJ98,"×")&lt;&gt;0,"×",IF(COUNTIF(空き状況確認テーブル!FH98:FJ98,"△")&lt;&gt;0,"△",IF(COUNTIF(空き状況確認テーブル!FH98:FJ98,"△")&lt;&gt;0,"△","〇")))</f>
        <v>×</v>
      </c>
      <c r="FI92" s="217"/>
      <c r="FJ92" s="218"/>
      <c r="FK92" s="219" t="str">
        <f ca="1">IF(COUNTIF(空き状況確認テーブル!FK98:FN98,"×")&lt;&gt;0,"×",IF(COUNTIF(空き状況確認テーブル!FK98:FN98,"△")&lt;&gt;0,"△",IF(COUNTIF(空き状況確認テーブル!FK98:FN98,"△")&lt;&gt;0,"△","〇")))</f>
        <v>×</v>
      </c>
      <c r="FL92" s="219"/>
      <c r="FM92" s="219"/>
      <c r="FN92" s="219"/>
      <c r="FO92" s="219" t="str">
        <f ca="1">IF(COUNTIF(空き状況確認テーブル!FO98:FR98,"×")&lt;&gt;0,"×",IF(COUNTIF(空き状況確認テーブル!FO98:FR98,"△")&lt;&gt;0,"△",IF(COUNTIF(空き状況確認テーブル!FO98:FR98,"△")&lt;&gt;0,"△","〇")))</f>
        <v>×</v>
      </c>
      <c r="FP92" s="219"/>
      <c r="FQ92" s="219"/>
      <c r="FR92" s="219"/>
      <c r="FS92" s="219" t="str">
        <f ca="1">IF(COUNTIF(空き状況確認テーブル!FS98:FV98,"×")&lt;&gt;0,"×",IF(COUNTIF(空き状況確認テーブル!FS98:FV98,"△")&lt;&gt;0,"△",IF(COUNTIF(空き状況確認テーブル!FS98:FV98,"△")&lt;&gt;0,"△","〇")))</f>
        <v>×</v>
      </c>
      <c r="FT92" s="219"/>
      <c r="FU92" s="219"/>
      <c r="FV92" s="219"/>
      <c r="FW92" s="216" t="str">
        <f ca="1">IF(COUNTIF(空き状況確認テーブル!FW98:FY98,"×")&lt;&gt;0,"×",IF(COUNTIF(空き状況確認テーブル!FW98:FY98,"△")&lt;&gt;0,"△",IF(COUNTIF(空き状況確認テーブル!FW98:FY98,"△")&lt;&gt;0,"△","〇")))</f>
        <v>×</v>
      </c>
      <c r="FX92" s="217"/>
      <c r="FY92" s="220"/>
    </row>
    <row r="93" spans="1:181">
      <c r="A93" s="17"/>
      <c r="B93" s="163" t="s">
        <v>363</v>
      </c>
      <c r="C93" s="203" t="s">
        <v>301</v>
      </c>
      <c r="D93" s="11" t="s">
        <v>263</v>
      </c>
      <c r="E93" s="10" t="str">
        <f>INDEX(施設情報!$D$1:$D$1000,MATCH(D93,施設情報!$C$1:$C$1000,0))</f>
        <v>1</v>
      </c>
      <c r="F93" s="11" t="s">
        <v>275</v>
      </c>
      <c r="G93" s="8" t="str">
        <f t="shared" si="29"/>
        <v>117-46391</v>
      </c>
      <c r="H93" s="10" t="str">
        <f t="shared" si="30"/>
        <v>117-46392</v>
      </c>
      <c r="I93" s="10" t="str">
        <f t="shared" si="31"/>
        <v>117-46393</v>
      </c>
      <c r="J93" s="10" t="str">
        <f t="shared" si="32"/>
        <v>117-46394</v>
      </c>
      <c r="K93" s="10" t="str">
        <f t="shared" si="33"/>
        <v>117-46395</v>
      </c>
      <c r="L93" s="10" t="str">
        <f t="shared" si="34"/>
        <v>117-46396</v>
      </c>
      <c r="M93" s="10" t="str">
        <f t="shared" si="35"/>
        <v>117-46397</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6" t="str">
        <f ca="1">IF(COUNTIF(空き状況確認テーブル!T99:V99,"×")&lt;&gt;0,"×",IF(COUNTIF(空き状況確認テーブル!T99:V99,"△")&lt;&gt;0,"△",IF(COUNTIF(空き状況確認テーブル!T99:V99,"△")&lt;&gt;0,"△","〇")))</f>
        <v>△</v>
      </c>
      <c r="U93" s="217"/>
      <c r="V93" s="218"/>
      <c r="W93" s="219" t="str">
        <f ca="1">IF(COUNTIF(空き状況確認テーブル!W99:Z99,"×")&lt;&gt;0,"×",IF(COUNTIF(空き状況確認テーブル!W99:Z99,"△")&lt;&gt;0,"△",IF(COUNTIF(空き状況確認テーブル!W99:Z99,"△")&lt;&gt;0,"△","〇")))</f>
        <v>〇</v>
      </c>
      <c r="X93" s="219"/>
      <c r="Y93" s="219"/>
      <c r="Z93" s="219"/>
      <c r="AA93" s="219" t="str">
        <f ca="1">IF(COUNTIF(空き状況確認テーブル!AA99:AD99,"×")&lt;&gt;0,"×",IF(COUNTIF(空き状況確認テーブル!AA99:AD99,"△")&lt;&gt;0,"△",IF(COUNTIF(空き状況確認テーブル!AA99:AD99,"△")&lt;&gt;0,"△","〇")))</f>
        <v>〇</v>
      </c>
      <c r="AB93" s="219"/>
      <c r="AC93" s="219"/>
      <c r="AD93" s="219"/>
      <c r="AE93" s="219" t="str">
        <f ca="1">IF(COUNTIF(空き状況確認テーブル!AE99:AH99,"×")&lt;&gt;0,"×",IF(COUNTIF(空き状況確認テーブル!AE99:AH99,"△")&lt;&gt;0,"△",IF(COUNTIF(空き状況確認テーブル!AE99:AH99,"△")&lt;&gt;0,"△","〇")))</f>
        <v>△</v>
      </c>
      <c r="AF93" s="219"/>
      <c r="AG93" s="219"/>
      <c r="AH93" s="219"/>
      <c r="AI93" s="216" t="str">
        <f ca="1">IF(COUNTIF(空き状況確認テーブル!AI99:AK99,"×")&lt;&gt;0,"×",IF(COUNTIF(空き状況確認テーブル!AI99:AK99,"△")&lt;&gt;0,"△",IF(COUNTIF(空き状況確認テーブル!AI99:AK99,"△")&lt;&gt;0,"△","〇")))</f>
        <v>△</v>
      </c>
      <c r="AJ93" s="217"/>
      <c r="AK93" s="220"/>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6" t="str">
        <f ca="1">IF(COUNTIF(空き状況確認テーブル!AR99:AT99,"×")&lt;&gt;0,"×",IF(COUNTIF(空き状況確認テーブル!AR99:AT99,"△")&lt;&gt;0,"△",IF(COUNTIF(空き状況確認テーブル!AR99:AT99,"△")&lt;&gt;0,"△","〇")))</f>
        <v>△</v>
      </c>
      <c r="AS93" s="217"/>
      <c r="AT93" s="218"/>
      <c r="AU93" s="219" t="str">
        <f ca="1">IF(COUNTIF(空き状況確認テーブル!AU99:AX99,"×")&lt;&gt;0,"×",IF(COUNTIF(空き状況確認テーブル!AU99:AX99,"△")&lt;&gt;0,"△",IF(COUNTIF(空き状況確認テーブル!AU99:AX99,"△")&lt;&gt;0,"△","〇")))</f>
        <v>〇</v>
      </c>
      <c r="AV93" s="219"/>
      <c r="AW93" s="219"/>
      <c r="AX93" s="219"/>
      <c r="AY93" s="219" t="str">
        <f ca="1">IF(COUNTIF(空き状況確認テーブル!AY99:BB99,"×")&lt;&gt;0,"×",IF(COUNTIF(空き状況確認テーブル!AY99:BB99,"△")&lt;&gt;0,"△",IF(COUNTIF(空き状況確認テーブル!AY99:BB99,"△")&lt;&gt;0,"△","〇")))</f>
        <v>〇</v>
      </c>
      <c r="AZ93" s="219"/>
      <c r="BA93" s="219"/>
      <c r="BB93" s="219"/>
      <c r="BC93" s="219" t="str">
        <f ca="1">IF(COUNTIF(空き状況確認テーブル!BC99:BF99,"×")&lt;&gt;0,"×",IF(COUNTIF(空き状況確認テーブル!BC99:BF99,"△")&lt;&gt;0,"△",IF(COUNTIF(空き状況確認テーブル!BC99:BF99,"△")&lt;&gt;0,"△","〇")))</f>
        <v>△</v>
      </c>
      <c r="BD93" s="219"/>
      <c r="BE93" s="219"/>
      <c r="BF93" s="219"/>
      <c r="BG93" s="216" t="str">
        <f ca="1">IF(COUNTIF(空き状況確認テーブル!BG99:BI99,"×")&lt;&gt;0,"×",IF(COUNTIF(空き状況確認テーブル!BG99:BI99,"△")&lt;&gt;0,"△",IF(COUNTIF(空き状況確認テーブル!BG99:BI99,"△")&lt;&gt;0,"△","〇")))</f>
        <v>△</v>
      </c>
      <c r="BH93" s="217"/>
      <c r="BI93" s="220"/>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6" t="str">
        <f ca="1">IF(COUNTIF(空き状況確認テーブル!BP99:BR99,"×")&lt;&gt;0,"×",IF(COUNTIF(空き状況確認テーブル!BP99:BR99,"△")&lt;&gt;0,"△",IF(COUNTIF(空き状況確認テーブル!BP99:BR99,"△")&lt;&gt;0,"△","〇")))</f>
        <v>△</v>
      </c>
      <c r="BQ93" s="217"/>
      <c r="BR93" s="218"/>
      <c r="BS93" s="219" t="str">
        <f ca="1">IF(COUNTIF(空き状況確認テーブル!BS99:BV99,"×")&lt;&gt;0,"×",IF(COUNTIF(空き状況確認テーブル!BS99:BV99,"△")&lt;&gt;0,"△",IF(COUNTIF(空き状況確認テーブル!BS99:BV99,"△")&lt;&gt;0,"△","〇")))</f>
        <v>〇</v>
      </c>
      <c r="BT93" s="219"/>
      <c r="BU93" s="219"/>
      <c r="BV93" s="219"/>
      <c r="BW93" s="219" t="str">
        <f ca="1">IF(COUNTIF(空き状況確認テーブル!BW99:BZ99,"×")&lt;&gt;0,"×",IF(COUNTIF(空き状況確認テーブル!BW99:BZ99,"△")&lt;&gt;0,"△",IF(COUNTIF(空き状況確認テーブル!BW99:BZ99,"△")&lt;&gt;0,"△","〇")))</f>
        <v>〇</v>
      </c>
      <c r="BX93" s="219"/>
      <c r="BY93" s="219"/>
      <c r="BZ93" s="219"/>
      <c r="CA93" s="219" t="str">
        <f ca="1">IF(COUNTIF(空き状況確認テーブル!CA99:CD99,"×")&lt;&gt;0,"×",IF(COUNTIF(空き状況確認テーブル!CA99:CD99,"△")&lt;&gt;0,"△",IF(COUNTIF(空き状況確認テーブル!CA99:CD99,"△")&lt;&gt;0,"△","〇")))</f>
        <v>△</v>
      </c>
      <c r="CB93" s="219"/>
      <c r="CC93" s="219"/>
      <c r="CD93" s="219"/>
      <c r="CE93" s="216" t="str">
        <f ca="1">IF(COUNTIF(空き状況確認テーブル!CE99:CG99,"×")&lt;&gt;0,"×",IF(COUNTIF(空き状況確認テーブル!CE99:CG99,"△")&lt;&gt;0,"△",IF(COUNTIF(空き状況確認テーブル!CE99:CG99,"△")&lt;&gt;0,"△","〇")))</f>
        <v>△</v>
      </c>
      <c r="CF93" s="217"/>
      <c r="CG93" s="220"/>
      <c r="CH93" s="187"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6" t="str">
        <f ca="1">IF(COUNTIF(空き状況確認テーブル!CN99:CP99,"×")&lt;&gt;0,"×",IF(COUNTIF(空き状況確認テーブル!CN99:CP99,"△")&lt;&gt;0,"△",IF(COUNTIF(空き状況確認テーブル!CN99:CP99,"△")&lt;&gt;0,"△","〇")))</f>
        <v>△</v>
      </c>
      <c r="CO93" s="217"/>
      <c r="CP93" s="218"/>
      <c r="CQ93" s="219" t="str">
        <f ca="1">IF(COUNTIF(空き状況確認テーブル!CQ99:CT99,"×")&lt;&gt;0,"×",IF(COUNTIF(空き状況確認テーブル!CQ99:CT99,"△")&lt;&gt;0,"△",IF(COUNTIF(空き状況確認テーブル!CQ99:CT99,"△")&lt;&gt;0,"△","〇")))</f>
        <v>〇</v>
      </c>
      <c r="CR93" s="219"/>
      <c r="CS93" s="219"/>
      <c r="CT93" s="219"/>
      <c r="CU93" s="219" t="str">
        <f ca="1">IF(COUNTIF(空き状況確認テーブル!CU99:CX99,"×")&lt;&gt;0,"×",IF(COUNTIF(空き状況確認テーブル!CU99:CX99,"△")&lt;&gt;0,"△",IF(COUNTIF(空き状況確認テーブル!CU99:CX99,"△")&lt;&gt;0,"△","〇")))</f>
        <v>〇</v>
      </c>
      <c r="CV93" s="219"/>
      <c r="CW93" s="219"/>
      <c r="CX93" s="219"/>
      <c r="CY93" s="219" t="str">
        <f ca="1">IF(COUNTIF(空き状況確認テーブル!CY99:DB99,"×")&lt;&gt;0,"×",IF(COUNTIF(空き状況確認テーブル!CY99:DB99,"△")&lt;&gt;0,"△",IF(COUNTIF(空き状況確認テーブル!CY99:DB99,"△")&lt;&gt;0,"△","〇")))</f>
        <v>△</v>
      </c>
      <c r="CZ93" s="219"/>
      <c r="DA93" s="219"/>
      <c r="DB93" s="219"/>
      <c r="DC93" s="216" t="str">
        <f ca="1">IF(COUNTIF(空き状況確認テーブル!DC99:DE99,"×")&lt;&gt;0,"×",IF(COUNTIF(空き状況確認テーブル!DC99:DE99,"△")&lt;&gt;0,"△",IF(COUNTIF(空き状況確認テーブル!DC99:DE99,"△")&lt;&gt;0,"△","〇")))</f>
        <v>△</v>
      </c>
      <c r="DD93" s="217"/>
      <c r="DE93" s="220"/>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6" t="str">
        <f ca="1">IF(COUNTIF(空き状況確認テーブル!DL99:DN99,"×")&lt;&gt;0,"×",IF(COUNTIF(空き状況確認テーブル!DL99:DN99,"△")&lt;&gt;0,"△",IF(COUNTIF(空き状況確認テーブル!DL99:DN99,"△")&lt;&gt;0,"△","〇")))</f>
        <v>△</v>
      </c>
      <c r="DM93" s="217"/>
      <c r="DN93" s="218"/>
      <c r="DO93" s="219" t="str">
        <f ca="1">IF(COUNTIF(空き状況確認テーブル!DO99:DR99,"×")&lt;&gt;0,"×",IF(COUNTIF(空き状況確認テーブル!DO99:DR99,"△")&lt;&gt;0,"△",IF(COUNTIF(空き状況確認テーブル!DO99:DR99,"△")&lt;&gt;0,"△","〇")))</f>
        <v>〇</v>
      </c>
      <c r="DP93" s="219"/>
      <c r="DQ93" s="219"/>
      <c r="DR93" s="219"/>
      <c r="DS93" s="219" t="str">
        <f ca="1">IF(COUNTIF(空き状況確認テーブル!DS99:DV99,"×")&lt;&gt;0,"×",IF(COUNTIF(空き状況確認テーブル!DS99:DV99,"△")&lt;&gt;0,"△",IF(COUNTIF(空き状況確認テーブル!DS99:DV99,"△")&lt;&gt;0,"△","〇")))</f>
        <v>〇</v>
      </c>
      <c r="DT93" s="219"/>
      <c r="DU93" s="219"/>
      <c r="DV93" s="219"/>
      <c r="DW93" s="219" t="str">
        <f ca="1">IF(COUNTIF(空き状況確認テーブル!DW99:DZ99,"×")&lt;&gt;0,"×",IF(COUNTIF(空き状況確認テーブル!DW99:DZ99,"△")&lt;&gt;0,"△",IF(COUNTIF(空き状況確認テーブル!DW99:DZ99,"△")&lt;&gt;0,"△","〇")))</f>
        <v>△</v>
      </c>
      <c r="DX93" s="219"/>
      <c r="DY93" s="219"/>
      <c r="DZ93" s="219"/>
      <c r="EA93" s="216" t="str">
        <f ca="1">IF(COUNTIF(空き状況確認テーブル!EA99:EC99,"×")&lt;&gt;0,"×",IF(COUNTIF(空き状況確認テーブル!EA99:EC99,"△")&lt;&gt;0,"△",IF(COUNTIF(空き状況確認テーブル!EA99:EC99,"△")&lt;&gt;0,"△","〇")))</f>
        <v>△</v>
      </c>
      <c r="EB93" s="217"/>
      <c r="EC93" s="220"/>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6" t="str">
        <f ca="1">IF(COUNTIF(空き状況確認テーブル!EJ99:EL99,"×")&lt;&gt;0,"×",IF(COUNTIF(空き状況確認テーブル!EJ99:EL99,"△")&lt;&gt;0,"△",IF(COUNTIF(空き状況確認テーブル!EJ99:EL99,"△")&lt;&gt;0,"△","〇")))</f>
        <v>×</v>
      </c>
      <c r="EK93" s="217"/>
      <c r="EL93" s="218"/>
      <c r="EM93" s="219" t="str">
        <f ca="1">IF(COUNTIF(空き状況確認テーブル!EM99:EP99,"×")&lt;&gt;0,"×",IF(COUNTIF(空き状況確認テーブル!EM99:EP99,"△")&lt;&gt;0,"△",IF(COUNTIF(空き状況確認テーブル!EM99:EP99,"△")&lt;&gt;0,"△","〇")))</f>
        <v>×</v>
      </c>
      <c r="EN93" s="219"/>
      <c r="EO93" s="219"/>
      <c r="EP93" s="219"/>
      <c r="EQ93" s="219" t="str">
        <f ca="1">IF(COUNTIF(空き状況確認テーブル!EQ99:ET99,"×")&lt;&gt;0,"×",IF(COUNTIF(空き状況確認テーブル!EQ99:ET99,"△")&lt;&gt;0,"△",IF(COUNTIF(空き状況確認テーブル!EQ99:ET99,"△")&lt;&gt;0,"△","〇")))</f>
        <v>×</v>
      </c>
      <c r="ER93" s="219"/>
      <c r="ES93" s="219"/>
      <c r="ET93" s="219"/>
      <c r="EU93" s="219" t="str">
        <f ca="1">IF(COUNTIF(空き状況確認テーブル!EU99:EX99,"×")&lt;&gt;0,"×",IF(COUNTIF(空き状況確認テーブル!EU99:EX99,"△")&lt;&gt;0,"△",IF(COUNTIF(空き状況確認テーブル!EU99:EX99,"△")&lt;&gt;0,"△","〇")))</f>
        <v>×</v>
      </c>
      <c r="EV93" s="219"/>
      <c r="EW93" s="219"/>
      <c r="EX93" s="219"/>
      <c r="EY93" s="216" t="str">
        <f ca="1">IF(COUNTIF(空き状況確認テーブル!EY99:FA99,"×")&lt;&gt;0,"×",IF(COUNTIF(空き状況確認テーブル!EY99:FA99,"△")&lt;&gt;0,"△",IF(COUNTIF(空き状況確認テーブル!EY99:FA99,"△")&lt;&gt;0,"△","〇")))</f>
        <v>×</v>
      </c>
      <c r="EZ93" s="217"/>
      <c r="FA93" s="220"/>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6" t="str">
        <f ca="1">IF(COUNTIF(空き状況確認テーブル!FH99:FJ99,"×")&lt;&gt;0,"×",IF(COUNTIF(空き状況確認テーブル!FH99:FJ99,"△")&lt;&gt;0,"△",IF(COUNTIF(空き状況確認テーブル!FH99:FJ99,"△")&lt;&gt;0,"△","〇")))</f>
        <v>×</v>
      </c>
      <c r="FI93" s="217"/>
      <c r="FJ93" s="218"/>
      <c r="FK93" s="219" t="str">
        <f ca="1">IF(COUNTIF(空き状況確認テーブル!FK99:FN99,"×")&lt;&gt;0,"×",IF(COUNTIF(空き状況確認テーブル!FK99:FN99,"△")&lt;&gt;0,"△",IF(COUNTIF(空き状況確認テーブル!FK99:FN99,"△")&lt;&gt;0,"△","〇")))</f>
        <v>×</v>
      </c>
      <c r="FL93" s="219"/>
      <c r="FM93" s="219"/>
      <c r="FN93" s="219"/>
      <c r="FO93" s="219" t="str">
        <f ca="1">IF(COUNTIF(空き状況確認テーブル!FO99:FR99,"×")&lt;&gt;0,"×",IF(COUNTIF(空き状況確認テーブル!FO99:FR99,"△")&lt;&gt;0,"△",IF(COUNTIF(空き状況確認テーブル!FO99:FR99,"△")&lt;&gt;0,"△","〇")))</f>
        <v>×</v>
      </c>
      <c r="FP93" s="219"/>
      <c r="FQ93" s="219"/>
      <c r="FR93" s="219"/>
      <c r="FS93" s="219" t="str">
        <f ca="1">IF(COUNTIF(空き状況確認テーブル!FS99:FV99,"×")&lt;&gt;0,"×",IF(COUNTIF(空き状況確認テーブル!FS99:FV99,"△")&lt;&gt;0,"△",IF(COUNTIF(空き状況確認テーブル!FS99:FV99,"△")&lt;&gt;0,"△","〇")))</f>
        <v>×</v>
      </c>
      <c r="FT93" s="219"/>
      <c r="FU93" s="219"/>
      <c r="FV93" s="219"/>
      <c r="FW93" s="216" t="str">
        <f ca="1">IF(COUNTIF(空き状況確認テーブル!FW99:FY99,"×")&lt;&gt;0,"×",IF(COUNTIF(空き状況確認テーブル!FW99:FY99,"△")&lt;&gt;0,"△",IF(COUNTIF(空き状況確認テーブル!FW99:FY99,"△")&lt;&gt;0,"△","〇")))</f>
        <v>×</v>
      </c>
      <c r="FX93" s="217"/>
      <c r="FY93" s="220"/>
    </row>
    <row r="94" spans="1:181">
      <c r="A94" s="17"/>
      <c r="B94" s="181" t="s">
        <v>389</v>
      </c>
      <c r="C94" s="202"/>
      <c r="D94" s="11" t="s">
        <v>264</v>
      </c>
      <c r="E94" s="10" t="str">
        <f>INDEX(施設情報!$D$1:$D$1000,MATCH(D94,施設情報!$C$1:$C$1000,0))</f>
        <v>1</v>
      </c>
      <c r="F94" s="11" t="s">
        <v>275</v>
      </c>
      <c r="G94" s="8" t="str">
        <f t="shared" si="29"/>
        <v>118-46391</v>
      </c>
      <c r="H94" s="10" t="str">
        <f t="shared" si="30"/>
        <v>118-46392</v>
      </c>
      <c r="I94" s="10" t="str">
        <f t="shared" si="31"/>
        <v>118-46393</v>
      </c>
      <c r="J94" s="10" t="str">
        <f t="shared" si="32"/>
        <v>118-46394</v>
      </c>
      <c r="K94" s="10" t="str">
        <f t="shared" si="33"/>
        <v>118-46395</v>
      </c>
      <c r="L94" s="10" t="str">
        <f t="shared" si="34"/>
        <v>118-46396</v>
      </c>
      <c r="M94" s="10" t="str">
        <f t="shared" si="35"/>
        <v>118-46397</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7"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1" t="s">
        <v>390</v>
      </c>
      <c r="C95" s="202"/>
      <c r="D95" s="11" t="s">
        <v>265</v>
      </c>
      <c r="E95" s="10" t="str">
        <f>INDEX(施設情報!$D$1:$D$1000,MATCH(D95,施設情報!$C$1:$C$1000,0))</f>
        <v>1</v>
      </c>
      <c r="F95" s="11" t="s">
        <v>275</v>
      </c>
      <c r="G95" s="8" t="str">
        <f t="shared" si="29"/>
        <v>119-46391</v>
      </c>
      <c r="H95" s="10" t="str">
        <f t="shared" si="30"/>
        <v>119-46392</v>
      </c>
      <c r="I95" s="10" t="str">
        <f t="shared" si="31"/>
        <v>119-46393</v>
      </c>
      <c r="J95" s="10" t="str">
        <f t="shared" si="32"/>
        <v>119-46394</v>
      </c>
      <c r="K95" s="10" t="str">
        <f t="shared" si="33"/>
        <v>119-46395</v>
      </c>
      <c r="L95" s="10" t="str">
        <f t="shared" si="34"/>
        <v>119-46396</v>
      </c>
      <c r="M95" s="10" t="str">
        <f t="shared" si="35"/>
        <v>119-46397</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〇</v>
      </c>
      <c r="BT95" s="122" t="str">
        <f ca="1">空き状況確認テーブル!BT101</f>
        <v>〇</v>
      </c>
      <c r="BU95" s="122" t="str">
        <f ca="1">空き状況確認テーブル!BU101</f>
        <v>〇</v>
      </c>
      <c r="BV95" s="122" t="str">
        <f ca="1">空き状況確認テーブル!BV101</f>
        <v>〇</v>
      </c>
      <c r="BW95" s="122" t="str">
        <f ca="1">空き状況確認テーブル!BW101</f>
        <v>〇</v>
      </c>
      <c r="BX95" s="122" t="str">
        <f ca="1">空き状況確認テーブル!BX101</f>
        <v>〇</v>
      </c>
      <c r="BY95" s="122" t="str">
        <f ca="1">空き状況確認テーブル!BY101</f>
        <v>〇</v>
      </c>
      <c r="BZ95" s="122" t="str">
        <f ca="1">空き状況確認テーブル!BZ101</f>
        <v>〇</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7"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〇</v>
      </c>
      <c r="CR95" s="122" t="str">
        <f ca="1">空き状況確認テーブル!CR101</f>
        <v>〇</v>
      </c>
      <c r="CS95" s="122" t="str">
        <f ca="1">空き状況確認テーブル!CS101</f>
        <v>〇</v>
      </c>
      <c r="CT95" s="122" t="str">
        <f ca="1">空き状況確認テーブル!CT101</f>
        <v>〇</v>
      </c>
      <c r="CU95" s="122" t="str">
        <f ca="1">空き状況確認テーブル!CU101</f>
        <v>〇</v>
      </c>
      <c r="CV95" s="122" t="str">
        <f ca="1">空き状況確認テーブル!CV101</f>
        <v>〇</v>
      </c>
      <c r="CW95" s="122" t="str">
        <f ca="1">空き状況確認テーブル!CW101</f>
        <v>〇</v>
      </c>
      <c r="CX95" s="122" t="str">
        <f ca="1">空き状況確認テーブル!CX101</f>
        <v>〇</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〇</v>
      </c>
      <c r="DP95" s="122" t="str">
        <f ca="1">空き状況確認テーブル!DP101</f>
        <v>〇</v>
      </c>
      <c r="DQ95" s="122" t="str">
        <f ca="1">空き状況確認テーブル!DQ101</f>
        <v>〇</v>
      </c>
      <c r="DR95" s="122" t="str">
        <f ca="1">空き状況確認テーブル!DR101</f>
        <v>〇</v>
      </c>
      <c r="DS95" s="122" t="str">
        <f ca="1">空き状況確認テーブル!DS101</f>
        <v>〇</v>
      </c>
      <c r="DT95" s="122" t="str">
        <f ca="1">空き状況確認テーブル!DT101</f>
        <v>〇</v>
      </c>
      <c r="DU95" s="122" t="str">
        <f ca="1">空き状況確認テーブル!DU101</f>
        <v>〇</v>
      </c>
      <c r="DV95" s="122" t="str">
        <f ca="1">空き状況確認テーブル!DV101</f>
        <v>〇</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1" t="s">
        <v>391</v>
      </c>
      <c r="C96" s="202"/>
      <c r="D96" s="11" t="s">
        <v>266</v>
      </c>
      <c r="E96" s="10" t="str">
        <f>INDEX(施設情報!$D$1:$D$1000,MATCH(D96,施設情報!$C$1:$C$1000,0))</f>
        <v>1</v>
      </c>
      <c r="F96" s="11" t="s">
        <v>275</v>
      </c>
      <c r="G96" s="8" t="str">
        <f t="shared" si="29"/>
        <v>120-46391</v>
      </c>
      <c r="H96" s="10" t="str">
        <f t="shared" si="30"/>
        <v>120-46392</v>
      </c>
      <c r="I96" s="10" t="str">
        <f t="shared" si="31"/>
        <v>120-46393</v>
      </c>
      <c r="J96" s="10" t="str">
        <f t="shared" si="32"/>
        <v>120-46394</v>
      </c>
      <c r="K96" s="10" t="str">
        <f t="shared" si="33"/>
        <v>120-46395</v>
      </c>
      <c r="L96" s="10" t="str">
        <f t="shared" si="34"/>
        <v>120-46396</v>
      </c>
      <c r="M96" s="10" t="str">
        <f t="shared" si="35"/>
        <v>120-46397</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〇</v>
      </c>
      <c r="BT96" s="122" t="str">
        <f ca="1">空き状況確認テーブル!BT102</f>
        <v>〇</v>
      </c>
      <c r="BU96" s="122" t="str">
        <f ca="1">空き状況確認テーブル!BU102</f>
        <v>〇</v>
      </c>
      <c r="BV96" s="122" t="str">
        <f ca="1">空き状況確認テーブル!BV102</f>
        <v>〇</v>
      </c>
      <c r="BW96" s="122" t="str">
        <f ca="1">空き状況確認テーブル!BW102</f>
        <v>〇</v>
      </c>
      <c r="BX96" s="122" t="str">
        <f ca="1">空き状況確認テーブル!BX102</f>
        <v>〇</v>
      </c>
      <c r="BY96" s="122" t="str">
        <f ca="1">空き状況確認テーブル!BY102</f>
        <v>〇</v>
      </c>
      <c r="BZ96" s="122" t="str">
        <f ca="1">空き状況確認テーブル!BZ102</f>
        <v>〇</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7"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〇</v>
      </c>
      <c r="CR96" s="122" t="str">
        <f ca="1">空き状況確認テーブル!CR102</f>
        <v>〇</v>
      </c>
      <c r="CS96" s="122" t="str">
        <f ca="1">空き状況確認テーブル!CS102</f>
        <v>〇</v>
      </c>
      <c r="CT96" s="122" t="str">
        <f ca="1">空き状況確認テーブル!CT102</f>
        <v>〇</v>
      </c>
      <c r="CU96" s="122" t="str">
        <f ca="1">空き状況確認テーブル!CU102</f>
        <v>〇</v>
      </c>
      <c r="CV96" s="122" t="str">
        <f ca="1">空き状況確認テーブル!CV102</f>
        <v>〇</v>
      </c>
      <c r="CW96" s="122" t="str">
        <f ca="1">空き状況確認テーブル!CW102</f>
        <v>〇</v>
      </c>
      <c r="CX96" s="122" t="str">
        <f ca="1">空き状況確認テーブル!CX102</f>
        <v>〇</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〇</v>
      </c>
      <c r="DP96" s="122" t="str">
        <f ca="1">空き状況確認テーブル!DP102</f>
        <v>〇</v>
      </c>
      <c r="DQ96" s="122" t="str">
        <f ca="1">空き状況確認テーブル!DQ102</f>
        <v>〇</v>
      </c>
      <c r="DR96" s="122" t="str">
        <f ca="1">空き状況確認テーブル!DR102</f>
        <v>〇</v>
      </c>
      <c r="DS96" s="122" t="str">
        <f ca="1">空き状況確認テーブル!DS102</f>
        <v>〇</v>
      </c>
      <c r="DT96" s="122" t="str">
        <f ca="1">空き状況確認テーブル!DT102</f>
        <v>〇</v>
      </c>
      <c r="DU96" s="122" t="str">
        <f ca="1">空き状況確認テーブル!DU102</f>
        <v>〇</v>
      </c>
      <c r="DV96" s="122" t="str">
        <f ca="1">空き状況確認テーブル!DV102</f>
        <v>〇</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1" t="s">
        <v>392</v>
      </c>
      <c r="C97" s="202"/>
      <c r="D97" s="11" t="s">
        <v>267</v>
      </c>
      <c r="E97" s="10" t="str">
        <f>INDEX(施設情報!$D$1:$D$1000,MATCH(D97,施設情報!$C$1:$C$1000,0))</f>
        <v>1</v>
      </c>
      <c r="F97" s="11" t="s">
        <v>275</v>
      </c>
      <c r="G97" s="8" t="str">
        <f t="shared" si="29"/>
        <v>121-46391</v>
      </c>
      <c r="H97" s="10" t="str">
        <f t="shared" si="30"/>
        <v>121-46392</v>
      </c>
      <c r="I97" s="10" t="str">
        <f t="shared" si="31"/>
        <v>121-46393</v>
      </c>
      <c r="J97" s="10" t="str">
        <f t="shared" si="32"/>
        <v>121-46394</v>
      </c>
      <c r="K97" s="10" t="str">
        <f t="shared" si="33"/>
        <v>121-46395</v>
      </c>
      <c r="L97" s="10" t="str">
        <f t="shared" si="34"/>
        <v>121-46396</v>
      </c>
      <c r="M97" s="10" t="str">
        <f t="shared" si="35"/>
        <v>121-46397</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〇</v>
      </c>
      <c r="BT97" s="122" t="str">
        <f ca="1">空き状況確認テーブル!BT103</f>
        <v>〇</v>
      </c>
      <c r="BU97" s="122" t="str">
        <f ca="1">空き状況確認テーブル!BU103</f>
        <v>〇</v>
      </c>
      <c r="BV97" s="122" t="str">
        <f ca="1">空き状況確認テーブル!BV103</f>
        <v>〇</v>
      </c>
      <c r="BW97" s="122" t="str">
        <f ca="1">空き状況確認テーブル!BW103</f>
        <v>〇</v>
      </c>
      <c r="BX97" s="122" t="str">
        <f ca="1">空き状況確認テーブル!BX103</f>
        <v>〇</v>
      </c>
      <c r="BY97" s="122" t="str">
        <f ca="1">空き状況確認テーブル!BY103</f>
        <v>〇</v>
      </c>
      <c r="BZ97" s="122" t="str">
        <f ca="1">空き状況確認テーブル!BZ103</f>
        <v>〇</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7"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〇</v>
      </c>
      <c r="CR97" s="122" t="str">
        <f ca="1">空き状況確認テーブル!CR103</f>
        <v>〇</v>
      </c>
      <c r="CS97" s="122" t="str">
        <f ca="1">空き状況確認テーブル!CS103</f>
        <v>〇</v>
      </c>
      <c r="CT97" s="122" t="str">
        <f ca="1">空き状況確認テーブル!CT103</f>
        <v>〇</v>
      </c>
      <c r="CU97" s="122" t="str">
        <f ca="1">空き状況確認テーブル!CU103</f>
        <v>〇</v>
      </c>
      <c r="CV97" s="122" t="str">
        <f ca="1">空き状況確認テーブル!CV103</f>
        <v>〇</v>
      </c>
      <c r="CW97" s="122" t="str">
        <f ca="1">空き状況確認テーブル!CW103</f>
        <v>〇</v>
      </c>
      <c r="CX97" s="122" t="str">
        <f ca="1">空き状況確認テーブル!CX103</f>
        <v>〇</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〇</v>
      </c>
      <c r="DP97" s="122" t="str">
        <f ca="1">空き状況確認テーブル!DP103</f>
        <v>〇</v>
      </c>
      <c r="DQ97" s="122" t="str">
        <f ca="1">空き状況確認テーブル!DQ103</f>
        <v>〇</v>
      </c>
      <c r="DR97" s="122" t="str">
        <f ca="1">空き状況確認テーブル!DR103</f>
        <v>〇</v>
      </c>
      <c r="DS97" s="122" t="str">
        <f ca="1">空き状況確認テーブル!DS103</f>
        <v>〇</v>
      </c>
      <c r="DT97" s="122" t="str">
        <f ca="1">空き状況確認テーブル!DT103</f>
        <v>〇</v>
      </c>
      <c r="DU97" s="122" t="str">
        <f ca="1">空き状況確認テーブル!DU103</f>
        <v>〇</v>
      </c>
      <c r="DV97" s="122" t="str">
        <f ca="1">空き状況確認テーブル!DV103</f>
        <v>〇</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1" t="s">
        <v>393</v>
      </c>
      <c r="C98" s="202"/>
      <c r="D98" s="11" t="s">
        <v>268</v>
      </c>
      <c r="E98" s="10" t="str">
        <f>INDEX(施設情報!$D$1:$D$1000,MATCH(D98,施設情報!$C$1:$C$1000,0))</f>
        <v>2</v>
      </c>
      <c r="F98" s="11" t="s">
        <v>275</v>
      </c>
      <c r="G98" s="8" t="str">
        <f t="shared" si="29"/>
        <v>122-46391</v>
      </c>
      <c r="H98" s="10" t="str">
        <f t="shared" si="30"/>
        <v>122-46392</v>
      </c>
      <c r="I98" s="10" t="str">
        <f t="shared" si="31"/>
        <v>122-46393</v>
      </c>
      <c r="J98" s="10" t="str">
        <f t="shared" si="32"/>
        <v>122-46394</v>
      </c>
      <c r="K98" s="10" t="str">
        <f t="shared" si="33"/>
        <v>122-46395</v>
      </c>
      <c r="L98" s="10" t="str">
        <f t="shared" si="34"/>
        <v>122-46396</v>
      </c>
      <c r="M98" s="10" t="str">
        <f t="shared" si="35"/>
        <v>122-46397</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7"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1" t="s">
        <v>394</v>
      </c>
      <c r="C99" s="202"/>
      <c r="D99" s="11" t="s">
        <v>273</v>
      </c>
      <c r="E99" s="10" t="str">
        <f>INDEX(施設情報!$D$1:$D$1000,MATCH(D99,施設情報!$C$1:$C$1000,0))</f>
        <v>1</v>
      </c>
      <c r="F99" s="11" t="s">
        <v>275</v>
      </c>
      <c r="G99" s="8" t="str">
        <f t="shared" si="29"/>
        <v>123-46391</v>
      </c>
      <c r="H99" s="10" t="str">
        <f t="shared" si="30"/>
        <v>123-46392</v>
      </c>
      <c r="I99" s="10" t="str">
        <f t="shared" si="31"/>
        <v>123-46393</v>
      </c>
      <c r="J99" s="10" t="str">
        <f t="shared" si="32"/>
        <v>123-46394</v>
      </c>
      <c r="K99" s="10" t="str">
        <f t="shared" si="33"/>
        <v>123-46395</v>
      </c>
      <c r="L99" s="10" t="str">
        <f t="shared" si="34"/>
        <v>123-46396</v>
      </c>
      <c r="M99" s="10" t="str">
        <f t="shared" si="35"/>
        <v>123-46397</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89"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115</v>
      </c>
      <c r="D101" s="11">
        <v>999</v>
      </c>
      <c r="E101" s="11"/>
      <c r="F101" s="11"/>
      <c r="G101" s="8" t="str">
        <f t="shared" si="29"/>
        <v>999-46391</v>
      </c>
      <c r="H101" s="10" t="str">
        <f t="shared" si="30"/>
        <v>999-46392</v>
      </c>
      <c r="I101" s="10" t="str">
        <f t="shared" si="31"/>
        <v>999-46393</v>
      </c>
      <c r="J101" s="10" t="str">
        <f t="shared" si="32"/>
        <v>999-46394</v>
      </c>
      <c r="K101" s="10" t="str">
        <f t="shared" si="33"/>
        <v>999-46395</v>
      </c>
      <c r="L101" s="10" t="str">
        <f t="shared" si="34"/>
        <v>999-46396</v>
      </c>
      <c r="M101" s="10" t="str">
        <f t="shared" si="35"/>
        <v>999-46397</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pJfpUTFAOQ56+00Dy8rFOAMcA6BtOwe0v5D0L312P3fRoPpVMhSvSZoEw+u7TQrA6xEtgLs7A7HfNRihcfYblA==" saltValue="ztpkXOA5wedPV13e90oc8Q==" spinCount="100000" sheet="1" objects="1" scenarios="1" formatColumns="0" formatRows="0" autoFilter="0"/>
  <autoFilter ref="B8:B99" xr:uid="{646157D2-792E-4272-AB41-43EC464E6282}"/>
  <mergeCells count="2459">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40" priority="1" operator="equal">
      <formula>"▲"</formula>
    </cfRule>
    <cfRule type="cellIs" dxfId="39" priority="2" operator="equal">
      <formula>"〇"</formula>
    </cfRule>
    <cfRule type="cellIs" dxfId="38" priority="3" operator="equal">
      <formula>"△"</formula>
    </cfRule>
    <cfRule type="cellIs" dxfId="37"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5" sqref="B5"/>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43" width="3.75"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58" t="s">
        <v>127</v>
      </c>
      <c r="B3" s="259"/>
      <c r="C3" s="10" t="s">
        <v>316</v>
      </c>
    </row>
    <row r="4" spans="1:181" ht="39" customHeight="1" thickBot="1">
      <c r="A4" s="256">
        <v>45404</v>
      </c>
      <c r="B4" s="257"/>
      <c r="C4" s="134" t="b">
        <v>0</v>
      </c>
      <c r="D4" s="7">
        <f>A4*(C4=TRUE)+'空き状況確認テーブル(公開用)'!A4*(C4=FALSE)</f>
        <v>46391</v>
      </c>
      <c r="O4" s="7"/>
      <c r="Q4" s="20"/>
      <c r="R4" s="20"/>
      <c r="S4" s="20"/>
      <c r="T4" s="20"/>
    </row>
    <row r="5" spans="1:181">
      <c r="G5" s="53" t="s">
        <v>144</v>
      </c>
      <c r="H5" s="9" t="s">
        <v>145</v>
      </c>
      <c r="I5" s="9" t="s">
        <v>146</v>
      </c>
      <c r="J5" s="9" t="s">
        <v>147</v>
      </c>
      <c r="K5" s="9" t="s">
        <v>148</v>
      </c>
      <c r="L5" s="9" t="s">
        <v>149</v>
      </c>
      <c r="M5" s="52" t="s">
        <v>150</v>
      </c>
      <c r="N5" s="268">
        <f>D4</f>
        <v>46391</v>
      </c>
      <c r="O5" s="269"/>
      <c r="P5" s="269"/>
      <c r="Q5" s="269"/>
      <c r="R5" s="269"/>
      <c r="S5" s="269"/>
      <c r="T5" s="269"/>
      <c r="U5" s="269"/>
      <c r="V5" s="269"/>
      <c r="W5" s="269"/>
      <c r="X5" s="269"/>
      <c r="Y5" s="269"/>
      <c r="Z5" s="269"/>
      <c r="AA5" s="269"/>
      <c r="AB5" s="269"/>
      <c r="AC5" s="269"/>
      <c r="AD5" s="269"/>
      <c r="AE5" s="269"/>
      <c r="AF5" s="269"/>
      <c r="AG5" s="269"/>
      <c r="AH5" s="269"/>
      <c r="AI5" s="269"/>
      <c r="AJ5" s="269"/>
      <c r="AK5" s="270"/>
      <c r="AL5" s="271">
        <f>N5+1</f>
        <v>46392</v>
      </c>
      <c r="AM5" s="272"/>
      <c r="AN5" s="272"/>
      <c r="AO5" s="272"/>
      <c r="AP5" s="272"/>
      <c r="AQ5" s="272"/>
      <c r="AR5" s="272"/>
      <c r="AS5" s="272"/>
      <c r="AT5" s="272"/>
      <c r="AU5" s="272"/>
      <c r="AV5" s="272"/>
      <c r="AW5" s="272"/>
      <c r="AX5" s="272"/>
      <c r="AY5" s="272"/>
      <c r="AZ5" s="272"/>
      <c r="BA5" s="272"/>
      <c r="BB5" s="272"/>
      <c r="BC5" s="272"/>
      <c r="BD5" s="272"/>
      <c r="BE5" s="272"/>
      <c r="BF5" s="272"/>
      <c r="BG5" s="272"/>
      <c r="BH5" s="272"/>
      <c r="BI5" s="273"/>
      <c r="BJ5" s="271">
        <f>AL5+1</f>
        <v>46393</v>
      </c>
      <c r="BK5" s="272"/>
      <c r="BL5" s="272"/>
      <c r="BM5" s="272"/>
      <c r="BN5" s="272"/>
      <c r="BO5" s="272"/>
      <c r="BP5" s="272"/>
      <c r="BQ5" s="272"/>
      <c r="BR5" s="272"/>
      <c r="BS5" s="272"/>
      <c r="BT5" s="272"/>
      <c r="BU5" s="272"/>
      <c r="BV5" s="272"/>
      <c r="BW5" s="272"/>
      <c r="BX5" s="272"/>
      <c r="BY5" s="272"/>
      <c r="BZ5" s="272"/>
      <c r="CA5" s="272"/>
      <c r="CB5" s="272"/>
      <c r="CC5" s="272"/>
      <c r="CD5" s="272"/>
      <c r="CE5" s="272"/>
      <c r="CF5" s="272"/>
      <c r="CG5" s="273"/>
      <c r="CH5" s="271">
        <f>BJ5+1</f>
        <v>46394</v>
      </c>
      <c r="CI5" s="272"/>
      <c r="CJ5" s="272"/>
      <c r="CK5" s="272"/>
      <c r="CL5" s="272"/>
      <c r="CM5" s="272"/>
      <c r="CN5" s="272"/>
      <c r="CO5" s="272"/>
      <c r="CP5" s="272"/>
      <c r="CQ5" s="272"/>
      <c r="CR5" s="272"/>
      <c r="CS5" s="272"/>
      <c r="CT5" s="272"/>
      <c r="CU5" s="272"/>
      <c r="CV5" s="272"/>
      <c r="CW5" s="272"/>
      <c r="CX5" s="272"/>
      <c r="CY5" s="272"/>
      <c r="CZ5" s="272"/>
      <c r="DA5" s="272"/>
      <c r="DB5" s="272"/>
      <c r="DC5" s="272"/>
      <c r="DD5" s="272"/>
      <c r="DE5" s="273"/>
      <c r="DF5" s="271">
        <f>CH5+1</f>
        <v>46395</v>
      </c>
      <c r="DG5" s="272"/>
      <c r="DH5" s="272"/>
      <c r="DI5" s="272"/>
      <c r="DJ5" s="272"/>
      <c r="DK5" s="272"/>
      <c r="DL5" s="272"/>
      <c r="DM5" s="272"/>
      <c r="DN5" s="272"/>
      <c r="DO5" s="272"/>
      <c r="DP5" s="272"/>
      <c r="DQ5" s="272"/>
      <c r="DR5" s="272"/>
      <c r="DS5" s="272"/>
      <c r="DT5" s="272"/>
      <c r="DU5" s="272"/>
      <c r="DV5" s="272"/>
      <c r="DW5" s="272"/>
      <c r="DX5" s="272"/>
      <c r="DY5" s="272"/>
      <c r="DZ5" s="272"/>
      <c r="EA5" s="272"/>
      <c r="EB5" s="272"/>
      <c r="EC5" s="273"/>
      <c r="ED5" s="274">
        <f>DF5+1</f>
        <v>46396</v>
      </c>
      <c r="EE5" s="275"/>
      <c r="EF5" s="275"/>
      <c r="EG5" s="275"/>
      <c r="EH5" s="275"/>
      <c r="EI5" s="275"/>
      <c r="EJ5" s="275"/>
      <c r="EK5" s="275"/>
      <c r="EL5" s="275"/>
      <c r="EM5" s="275"/>
      <c r="EN5" s="275"/>
      <c r="EO5" s="275"/>
      <c r="EP5" s="275"/>
      <c r="EQ5" s="275"/>
      <c r="ER5" s="275"/>
      <c r="ES5" s="275"/>
      <c r="ET5" s="275"/>
      <c r="EU5" s="275"/>
      <c r="EV5" s="275"/>
      <c r="EW5" s="275"/>
      <c r="EX5" s="275"/>
      <c r="EY5" s="275"/>
      <c r="EZ5" s="275"/>
      <c r="FA5" s="276"/>
      <c r="FB5" s="265">
        <f t="shared" ref="FB5" si="0">ED5+1</f>
        <v>46397</v>
      </c>
      <c r="FC5" s="266"/>
      <c r="FD5" s="266"/>
      <c r="FE5" s="266"/>
      <c r="FF5" s="266"/>
      <c r="FG5" s="266"/>
      <c r="FH5" s="266"/>
      <c r="FI5" s="266"/>
      <c r="FJ5" s="266"/>
      <c r="FK5" s="266"/>
      <c r="FL5" s="266"/>
      <c r="FM5" s="266"/>
      <c r="FN5" s="266"/>
      <c r="FO5" s="266"/>
      <c r="FP5" s="266"/>
      <c r="FQ5" s="266"/>
      <c r="FR5" s="266"/>
      <c r="FS5" s="266"/>
      <c r="FT5" s="266"/>
      <c r="FU5" s="266"/>
      <c r="FV5" s="266"/>
      <c r="FW5" s="266"/>
      <c r="FX5" s="266"/>
      <c r="FY5" s="267"/>
    </row>
    <row r="6" spans="1:181">
      <c r="G6" s="53"/>
      <c r="H6" s="12"/>
      <c r="I6" s="12"/>
      <c r="J6" s="12"/>
      <c r="K6" s="12"/>
      <c r="L6" s="12"/>
      <c r="M6" s="12"/>
      <c r="N6" s="57">
        <f>N5</f>
        <v>46391</v>
      </c>
      <c r="O6" s="58">
        <f>N6</f>
        <v>46391</v>
      </c>
      <c r="P6" s="58">
        <f>O6</f>
        <v>46391</v>
      </c>
      <c r="Q6" s="58">
        <f t="shared" ref="Q6:AJ6" si="1">P6</f>
        <v>46391</v>
      </c>
      <c r="R6" s="58">
        <f t="shared" si="1"/>
        <v>46391</v>
      </c>
      <c r="S6" s="58">
        <f t="shared" si="1"/>
        <v>46391</v>
      </c>
      <c r="T6" s="58">
        <f t="shared" si="1"/>
        <v>46391</v>
      </c>
      <c r="U6" s="58">
        <f t="shared" si="1"/>
        <v>46391</v>
      </c>
      <c r="V6" s="58">
        <f t="shared" si="1"/>
        <v>46391</v>
      </c>
      <c r="W6" s="58">
        <f t="shared" si="1"/>
        <v>46391</v>
      </c>
      <c r="X6" s="58">
        <f t="shared" si="1"/>
        <v>46391</v>
      </c>
      <c r="Y6" s="58">
        <f t="shared" si="1"/>
        <v>46391</v>
      </c>
      <c r="Z6" s="58">
        <f t="shared" si="1"/>
        <v>46391</v>
      </c>
      <c r="AA6" s="58">
        <f t="shared" si="1"/>
        <v>46391</v>
      </c>
      <c r="AB6" s="58">
        <f t="shared" si="1"/>
        <v>46391</v>
      </c>
      <c r="AC6" s="58">
        <f t="shared" si="1"/>
        <v>46391</v>
      </c>
      <c r="AD6" s="58">
        <f t="shared" si="1"/>
        <v>46391</v>
      </c>
      <c r="AE6" s="58">
        <f t="shared" si="1"/>
        <v>46391</v>
      </c>
      <c r="AF6" s="58">
        <f t="shared" si="1"/>
        <v>46391</v>
      </c>
      <c r="AG6" s="58">
        <f t="shared" si="1"/>
        <v>46391</v>
      </c>
      <c r="AH6" s="58">
        <f t="shared" si="1"/>
        <v>46391</v>
      </c>
      <c r="AI6" s="58">
        <f t="shared" si="1"/>
        <v>46391</v>
      </c>
      <c r="AJ6" s="58">
        <f t="shared" si="1"/>
        <v>46391</v>
      </c>
      <c r="AK6" s="59">
        <f>AJ6</f>
        <v>46391</v>
      </c>
      <c r="AL6" s="57">
        <f>AL5</f>
        <v>46392</v>
      </c>
      <c r="AM6" s="58">
        <f>AL6</f>
        <v>46392</v>
      </c>
      <c r="AN6" s="58">
        <f t="shared" ref="AN6:BI6" si="2">AM6</f>
        <v>46392</v>
      </c>
      <c r="AO6" s="58">
        <f t="shared" si="2"/>
        <v>46392</v>
      </c>
      <c r="AP6" s="58">
        <f t="shared" si="2"/>
        <v>46392</v>
      </c>
      <c r="AQ6" s="58">
        <f t="shared" si="2"/>
        <v>46392</v>
      </c>
      <c r="AR6" s="58">
        <f t="shared" si="2"/>
        <v>46392</v>
      </c>
      <c r="AS6" s="58">
        <f t="shared" si="2"/>
        <v>46392</v>
      </c>
      <c r="AT6" s="58">
        <f t="shared" si="2"/>
        <v>46392</v>
      </c>
      <c r="AU6" s="60">
        <f t="shared" si="2"/>
        <v>46392</v>
      </c>
      <c r="AV6" s="58">
        <f t="shared" si="2"/>
        <v>46392</v>
      </c>
      <c r="AW6" s="58">
        <f t="shared" si="2"/>
        <v>46392</v>
      </c>
      <c r="AX6" s="61">
        <f t="shared" si="2"/>
        <v>46392</v>
      </c>
      <c r="AY6" s="58">
        <f t="shared" si="2"/>
        <v>46392</v>
      </c>
      <c r="AZ6" s="58">
        <f t="shared" si="2"/>
        <v>46392</v>
      </c>
      <c r="BA6" s="58">
        <f t="shared" si="2"/>
        <v>46392</v>
      </c>
      <c r="BB6" s="58">
        <f t="shared" si="2"/>
        <v>46392</v>
      </c>
      <c r="BC6" s="60">
        <f t="shared" si="2"/>
        <v>46392</v>
      </c>
      <c r="BD6" s="58">
        <f t="shared" si="2"/>
        <v>46392</v>
      </c>
      <c r="BE6" s="58">
        <f t="shared" si="2"/>
        <v>46392</v>
      </c>
      <c r="BF6" s="61">
        <f t="shared" si="2"/>
        <v>46392</v>
      </c>
      <c r="BG6" s="58">
        <f t="shared" si="2"/>
        <v>46392</v>
      </c>
      <c r="BH6" s="58">
        <f t="shared" si="2"/>
        <v>46392</v>
      </c>
      <c r="BI6" s="59">
        <f t="shared" si="2"/>
        <v>46392</v>
      </c>
      <c r="BJ6" s="57">
        <f>BJ5</f>
        <v>46393</v>
      </c>
      <c r="BK6" s="58">
        <f>BJ6</f>
        <v>46393</v>
      </c>
      <c r="BL6" s="58">
        <f t="shared" ref="BL6:CG6" si="3">BK6</f>
        <v>46393</v>
      </c>
      <c r="BM6" s="58">
        <f t="shared" si="3"/>
        <v>46393</v>
      </c>
      <c r="BN6" s="58">
        <f t="shared" si="3"/>
        <v>46393</v>
      </c>
      <c r="BO6" s="58">
        <f t="shared" si="3"/>
        <v>46393</v>
      </c>
      <c r="BP6" s="58">
        <f t="shared" si="3"/>
        <v>46393</v>
      </c>
      <c r="BQ6" s="58">
        <f t="shared" si="3"/>
        <v>46393</v>
      </c>
      <c r="BR6" s="58">
        <f t="shared" si="3"/>
        <v>46393</v>
      </c>
      <c r="BS6" s="60">
        <f t="shared" si="3"/>
        <v>46393</v>
      </c>
      <c r="BT6" s="58">
        <f t="shared" si="3"/>
        <v>46393</v>
      </c>
      <c r="BU6" s="58">
        <f t="shared" si="3"/>
        <v>46393</v>
      </c>
      <c r="BV6" s="61">
        <f t="shared" si="3"/>
        <v>46393</v>
      </c>
      <c r="BW6" s="58">
        <f t="shared" si="3"/>
        <v>46393</v>
      </c>
      <c r="BX6" s="58">
        <f t="shared" si="3"/>
        <v>46393</v>
      </c>
      <c r="BY6" s="58">
        <f t="shared" si="3"/>
        <v>46393</v>
      </c>
      <c r="BZ6" s="58">
        <f t="shared" si="3"/>
        <v>46393</v>
      </c>
      <c r="CA6" s="60">
        <f t="shared" si="3"/>
        <v>46393</v>
      </c>
      <c r="CB6" s="58">
        <f t="shared" si="3"/>
        <v>46393</v>
      </c>
      <c r="CC6" s="58">
        <f t="shared" si="3"/>
        <v>46393</v>
      </c>
      <c r="CD6" s="61">
        <f t="shared" si="3"/>
        <v>46393</v>
      </c>
      <c r="CE6" s="58">
        <f t="shared" si="3"/>
        <v>46393</v>
      </c>
      <c r="CF6" s="58">
        <f t="shared" si="3"/>
        <v>46393</v>
      </c>
      <c r="CG6" s="59">
        <f t="shared" si="3"/>
        <v>46393</v>
      </c>
      <c r="CH6" s="57">
        <f>CH5</f>
        <v>46394</v>
      </c>
      <c r="CI6" s="58">
        <f>CH6</f>
        <v>46394</v>
      </c>
      <c r="CJ6" s="58">
        <f t="shared" ref="CJ6:DE6" si="4">CI6</f>
        <v>46394</v>
      </c>
      <c r="CK6" s="58">
        <f t="shared" si="4"/>
        <v>46394</v>
      </c>
      <c r="CL6" s="58">
        <f t="shared" si="4"/>
        <v>46394</v>
      </c>
      <c r="CM6" s="58">
        <f t="shared" si="4"/>
        <v>46394</v>
      </c>
      <c r="CN6" s="58">
        <f t="shared" si="4"/>
        <v>46394</v>
      </c>
      <c r="CO6" s="58">
        <f t="shared" si="4"/>
        <v>46394</v>
      </c>
      <c r="CP6" s="58">
        <f t="shared" si="4"/>
        <v>46394</v>
      </c>
      <c r="CQ6" s="60">
        <f t="shared" si="4"/>
        <v>46394</v>
      </c>
      <c r="CR6" s="58">
        <f t="shared" si="4"/>
        <v>46394</v>
      </c>
      <c r="CS6" s="58">
        <f t="shared" si="4"/>
        <v>46394</v>
      </c>
      <c r="CT6" s="61">
        <f t="shared" si="4"/>
        <v>46394</v>
      </c>
      <c r="CU6" s="58">
        <f t="shared" si="4"/>
        <v>46394</v>
      </c>
      <c r="CV6" s="58">
        <f t="shared" si="4"/>
        <v>46394</v>
      </c>
      <c r="CW6" s="58">
        <f t="shared" si="4"/>
        <v>46394</v>
      </c>
      <c r="CX6" s="58">
        <f t="shared" si="4"/>
        <v>46394</v>
      </c>
      <c r="CY6" s="60">
        <f t="shared" si="4"/>
        <v>46394</v>
      </c>
      <c r="CZ6" s="58">
        <f t="shared" si="4"/>
        <v>46394</v>
      </c>
      <c r="DA6" s="58">
        <f t="shared" si="4"/>
        <v>46394</v>
      </c>
      <c r="DB6" s="61">
        <f t="shared" si="4"/>
        <v>46394</v>
      </c>
      <c r="DC6" s="58">
        <f t="shared" si="4"/>
        <v>46394</v>
      </c>
      <c r="DD6" s="58">
        <f t="shared" si="4"/>
        <v>46394</v>
      </c>
      <c r="DE6" s="59">
        <f t="shared" si="4"/>
        <v>46394</v>
      </c>
      <c r="DF6" s="57">
        <f>DF5</f>
        <v>46395</v>
      </c>
      <c r="DG6" s="58">
        <f>DF6</f>
        <v>46395</v>
      </c>
      <c r="DH6" s="58">
        <f t="shared" ref="DH6:EC6" si="5">DG6</f>
        <v>46395</v>
      </c>
      <c r="DI6" s="58">
        <f t="shared" si="5"/>
        <v>46395</v>
      </c>
      <c r="DJ6" s="58">
        <f t="shared" si="5"/>
        <v>46395</v>
      </c>
      <c r="DK6" s="58">
        <f t="shared" si="5"/>
        <v>46395</v>
      </c>
      <c r="DL6" s="58">
        <f t="shared" si="5"/>
        <v>46395</v>
      </c>
      <c r="DM6" s="58">
        <f t="shared" si="5"/>
        <v>46395</v>
      </c>
      <c r="DN6" s="58">
        <f t="shared" si="5"/>
        <v>46395</v>
      </c>
      <c r="DO6" s="60">
        <f t="shared" si="5"/>
        <v>46395</v>
      </c>
      <c r="DP6" s="58">
        <f t="shared" si="5"/>
        <v>46395</v>
      </c>
      <c r="DQ6" s="58">
        <f t="shared" si="5"/>
        <v>46395</v>
      </c>
      <c r="DR6" s="61">
        <f t="shared" si="5"/>
        <v>46395</v>
      </c>
      <c r="DS6" s="58">
        <f t="shared" si="5"/>
        <v>46395</v>
      </c>
      <c r="DT6" s="58">
        <f t="shared" si="5"/>
        <v>46395</v>
      </c>
      <c r="DU6" s="58">
        <f t="shared" si="5"/>
        <v>46395</v>
      </c>
      <c r="DV6" s="58">
        <f t="shared" si="5"/>
        <v>46395</v>
      </c>
      <c r="DW6" s="60">
        <f t="shared" si="5"/>
        <v>46395</v>
      </c>
      <c r="DX6" s="58">
        <f t="shared" si="5"/>
        <v>46395</v>
      </c>
      <c r="DY6" s="58">
        <f t="shared" si="5"/>
        <v>46395</v>
      </c>
      <c r="DZ6" s="61">
        <f t="shared" si="5"/>
        <v>46395</v>
      </c>
      <c r="EA6" s="58">
        <f t="shared" si="5"/>
        <v>46395</v>
      </c>
      <c r="EB6" s="58">
        <f t="shared" si="5"/>
        <v>46395</v>
      </c>
      <c r="EC6" s="59">
        <f t="shared" si="5"/>
        <v>46395</v>
      </c>
      <c r="ED6" s="62">
        <f>ED5</f>
        <v>46396</v>
      </c>
      <c r="EE6" s="63">
        <f>ED6</f>
        <v>46396</v>
      </c>
      <c r="EF6" s="63">
        <f t="shared" ref="EF6:FA6" si="6">EE6</f>
        <v>46396</v>
      </c>
      <c r="EG6" s="63">
        <f t="shared" si="6"/>
        <v>46396</v>
      </c>
      <c r="EH6" s="63">
        <f t="shared" si="6"/>
        <v>46396</v>
      </c>
      <c r="EI6" s="63">
        <f t="shared" si="6"/>
        <v>46396</v>
      </c>
      <c r="EJ6" s="63">
        <f t="shared" si="6"/>
        <v>46396</v>
      </c>
      <c r="EK6" s="63">
        <f t="shared" si="6"/>
        <v>46396</v>
      </c>
      <c r="EL6" s="63">
        <f t="shared" si="6"/>
        <v>46396</v>
      </c>
      <c r="EM6" s="64">
        <f t="shared" si="6"/>
        <v>46396</v>
      </c>
      <c r="EN6" s="63">
        <f t="shared" si="6"/>
        <v>46396</v>
      </c>
      <c r="EO6" s="63">
        <f t="shared" si="6"/>
        <v>46396</v>
      </c>
      <c r="EP6" s="65">
        <f t="shared" si="6"/>
        <v>46396</v>
      </c>
      <c r="EQ6" s="63">
        <f t="shared" si="6"/>
        <v>46396</v>
      </c>
      <c r="ER6" s="63">
        <f t="shared" si="6"/>
        <v>46396</v>
      </c>
      <c r="ES6" s="63">
        <f t="shared" si="6"/>
        <v>46396</v>
      </c>
      <c r="ET6" s="63">
        <f t="shared" si="6"/>
        <v>46396</v>
      </c>
      <c r="EU6" s="64">
        <f t="shared" si="6"/>
        <v>46396</v>
      </c>
      <c r="EV6" s="63">
        <f t="shared" si="6"/>
        <v>46396</v>
      </c>
      <c r="EW6" s="63">
        <f t="shared" si="6"/>
        <v>46396</v>
      </c>
      <c r="EX6" s="65">
        <f t="shared" si="6"/>
        <v>46396</v>
      </c>
      <c r="EY6" s="63">
        <f t="shared" si="6"/>
        <v>46396</v>
      </c>
      <c r="EZ6" s="63">
        <f t="shared" si="6"/>
        <v>46396</v>
      </c>
      <c r="FA6" s="66">
        <f t="shared" si="6"/>
        <v>46396</v>
      </c>
      <c r="FB6" s="67">
        <f>FB5</f>
        <v>46397</v>
      </c>
      <c r="FC6" s="68">
        <f>FB6</f>
        <v>46397</v>
      </c>
      <c r="FD6" s="68">
        <f t="shared" ref="FD6:FY6" si="7">FC6</f>
        <v>46397</v>
      </c>
      <c r="FE6" s="68">
        <f t="shared" si="7"/>
        <v>46397</v>
      </c>
      <c r="FF6" s="68">
        <f t="shared" si="7"/>
        <v>46397</v>
      </c>
      <c r="FG6" s="68">
        <f t="shared" si="7"/>
        <v>46397</v>
      </c>
      <c r="FH6" s="68">
        <f t="shared" si="7"/>
        <v>46397</v>
      </c>
      <c r="FI6" s="68">
        <f t="shared" si="7"/>
        <v>46397</v>
      </c>
      <c r="FJ6" s="68">
        <f t="shared" si="7"/>
        <v>46397</v>
      </c>
      <c r="FK6" s="69">
        <f t="shared" si="7"/>
        <v>46397</v>
      </c>
      <c r="FL6" s="68">
        <f t="shared" si="7"/>
        <v>46397</v>
      </c>
      <c r="FM6" s="68">
        <f t="shared" si="7"/>
        <v>46397</v>
      </c>
      <c r="FN6" s="70">
        <f t="shared" si="7"/>
        <v>46397</v>
      </c>
      <c r="FO6" s="68">
        <f t="shared" si="7"/>
        <v>46397</v>
      </c>
      <c r="FP6" s="68">
        <f t="shared" si="7"/>
        <v>46397</v>
      </c>
      <c r="FQ6" s="68">
        <f t="shared" si="7"/>
        <v>46397</v>
      </c>
      <c r="FR6" s="68">
        <f t="shared" si="7"/>
        <v>46397</v>
      </c>
      <c r="FS6" s="69">
        <f t="shared" si="7"/>
        <v>46397</v>
      </c>
      <c r="FT6" s="68">
        <f t="shared" si="7"/>
        <v>46397</v>
      </c>
      <c r="FU6" s="68">
        <f t="shared" si="7"/>
        <v>46397</v>
      </c>
      <c r="FV6" s="70">
        <f t="shared" si="7"/>
        <v>46397</v>
      </c>
      <c r="FW6" s="68">
        <f t="shared" si="7"/>
        <v>46397</v>
      </c>
      <c r="FX6" s="68">
        <f t="shared" si="7"/>
        <v>46397</v>
      </c>
      <c r="FY6" s="71">
        <f t="shared" si="7"/>
        <v>46397</v>
      </c>
    </row>
    <row r="7" spans="1:181" ht="18.75" customHeight="1" thickBot="1">
      <c r="A7" t="s">
        <v>276</v>
      </c>
      <c r="G7" s="9" t="s">
        <v>137</v>
      </c>
      <c r="H7" s="12" t="s">
        <v>138</v>
      </c>
      <c r="I7" s="12" t="s">
        <v>139</v>
      </c>
      <c r="J7" s="12" t="s">
        <v>140</v>
      </c>
      <c r="K7" s="12" t="s">
        <v>141</v>
      </c>
      <c r="L7" s="12" t="s">
        <v>142</v>
      </c>
      <c r="M7" s="12" t="s">
        <v>143</v>
      </c>
      <c r="N7" s="260" t="s">
        <v>119</v>
      </c>
      <c r="O7" s="254"/>
      <c r="P7" s="254"/>
      <c r="Q7" s="254"/>
      <c r="R7" s="254"/>
      <c r="S7" s="254"/>
      <c r="T7" s="254"/>
      <c r="U7" s="254"/>
      <c r="V7" s="254"/>
      <c r="W7" s="261" t="s">
        <v>116</v>
      </c>
      <c r="X7" s="262"/>
      <c r="Y7" s="262"/>
      <c r="Z7" s="263"/>
      <c r="AA7" s="264" t="s">
        <v>117</v>
      </c>
      <c r="AB7" s="264"/>
      <c r="AC7" s="264"/>
      <c r="AD7" s="264"/>
      <c r="AE7" s="251" t="s">
        <v>118</v>
      </c>
      <c r="AF7" s="252"/>
      <c r="AG7" s="252"/>
      <c r="AH7" s="253"/>
      <c r="AI7" s="254" t="s">
        <v>119</v>
      </c>
      <c r="AJ7" s="254"/>
      <c r="AK7" s="255"/>
      <c r="AL7" s="260" t="s">
        <v>119</v>
      </c>
      <c r="AM7" s="254"/>
      <c r="AN7" s="254"/>
      <c r="AO7" s="254"/>
      <c r="AP7" s="254"/>
      <c r="AQ7" s="254"/>
      <c r="AR7" s="254"/>
      <c r="AS7" s="254"/>
      <c r="AT7" s="254"/>
      <c r="AU7" s="261" t="s">
        <v>116</v>
      </c>
      <c r="AV7" s="262"/>
      <c r="AW7" s="262"/>
      <c r="AX7" s="263"/>
      <c r="AY7" s="264" t="s">
        <v>117</v>
      </c>
      <c r="AZ7" s="264"/>
      <c r="BA7" s="264"/>
      <c r="BB7" s="264"/>
      <c r="BC7" s="251" t="s">
        <v>118</v>
      </c>
      <c r="BD7" s="252"/>
      <c r="BE7" s="252"/>
      <c r="BF7" s="253"/>
      <c r="BG7" s="254" t="s">
        <v>119</v>
      </c>
      <c r="BH7" s="254"/>
      <c r="BI7" s="255"/>
      <c r="BJ7" s="260" t="s">
        <v>119</v>
      </c>
      <c r="BK7" s="254"/>
      <c r="BL7" s="254"/>
      <c r="BM7" s="254"/>
      <c r="BN7" s="254"/>
      <c r="BO7" s="254"/>
      <c r="BP7" s="254"/>
      <c r="BQ7" s="254"/>
      <c r="BR7" s="254"/>
      <c r="BS7" s="261" t="s">
        <v>116</v>
      </c>
      <c r="BT7" s="262"/>
      <c r="BU7" s="262"/>
      <c r="BV7" s="263"/>
      <c r="BW7" s="264" t="s">
        <v>117</v>
      </c>
      <c r="BX7" s="264"/>
      <c r="BY7" s="264"/>
      <c r="BZ7" s="264"/>
      <c r="CA7" s="251" t="s">
        <v>118</v>
      </c>
      <c r="CB7" s="252"/>
      <c r="CC7" s="252"/>
      <c r="CD7" s="253"/>
      <c r="CE7" s="254" t="s">
        <v>119</v>
      </c>
      <c r="CF7" s="254"/>
      <c r="CG7" s="255"/>
      <c r="CH7" s="260" t="s">
        <v>119</v>
      </c>
      <c r="CI7" s="254"/>
      <c r="CJ7" s="254"/>
      <c r="CK7" s="254"/>
      <c r="CL7" s="254"/>
      <c r="CM7" s="254"/>
      <c r="CN7" s="254"/>
      <c r="CO7" s="254"/>
      <c r="CP7" s="254"/>
      <c r="CQ7" s="261" t="s">
        <v>116</v>
      </c>
      <c r="CR7" s="262"/>
      <c r="CS7" s="262"/>
      <c r="CT7" s="263"/>
      <c r="CU7" s="264" t="s">
        <v>117</v>
      </c>
      <c r="CV7" s="264"/>
      <c r="CW7" s="264"/>
      <c r="CX7" s="264"/>
      <c r="CY7" s="251" t="s">
        <v>118</v>
      </c>
      <c r="CZ7" s="252"/>
      <c r="DA7" s="252"/>
      <c r="DB7" s="253"/>
      <c r="DC7" s="254" t="s">
        <v>119</v>
      </c>
      <c r="DD7" s="254"/>
      <c r="DE7" s="255"/>
      <c r="DF7" s="260" t="s">
        <v>119</v>
      </c>
      <c r="DG7" s="254"/>
      <c r="DH7" s="254"/>
      <c r="DI7" s="254"/>
      <c r="DJ7" s="254"/>
      <c r="DK7" s="254"/>
      <c r="DL7" s="254"/>
      <c r="DM7" s="254"/>
      <c r="DN7" s="254"/>
      <c r="DO7" s="261" t="s">
        <v>116</v>
      </c>
      <c r="DP7" s="262"/>
      <c r="DQ7" s="262"/>
      <c r="DR7" s="263"/>
      <c r="DS7" s="264" t="s">
        <v>117</v>
      </c>
      <c r="DT7" s="264"/>
      <c r="DU7" s="264"/>
      <c r="DV7" s="264"/>
      <c r="DW7" s="251" t="s">
        <v>118</v>
      </c>
      <c r="DX7" s="252"/>
      <c r="DY7" s="252"/>
      <c r="DZ7" s="253"/>
      <c r="EA7" s="254" t="s">
        <v>119</v>
      </c>
      <c r="EB7" s="254"/>
      <c r="EC7" s="255"/>
      <c r="ED7" s="260" t="s">
        <v>119</v>
      </c>
      <c r="EE7" s="254"/>
      <c r="EF7" s="254"/>
      <c r="EG7" s="254"/>
      <c r="EH7" s="254"/>
      <c r="EI7" s="254"/>
      <c r="EJ7" s="254"/>
      <c r="EK7" s="254"/>
      <c r="EL7" s="254"/>
      <c r="EM7" s="261" t="s">
        <v>116</v>
      </c>
      <c r="EN7" s="262"/>
      <c r="EO7" s="262"/>
      <c r="EP7" s="263"/>
      <c r="EQ7" s="264" t="s">
        <v>117</v>
      </c>
      <c r="ER7" s="264"/>
      <c r="ES7" s="264"/>
      <c r="ET7" s="264"/>
      <c r="EU7" s="251" t="s">
        <v>118</v>
      </c>
      <c r="EV7" s="252"/>
      <c r="EW7" s="252"/>
      <c r="EX7" s="253"/>
      <c r="EY7" s="254" t="s">
        <v>119</v>
      </c>
      <c r="EZ7" s="254"/>
      <c r="FA7" s="255"/>
      <c r="FB7" s="260" t="s">
        <v>119</v>
      </c>
      <c r="FC7" s="254"/>
      <c r="FD7" s="254"/>
      <c r="FE7" s="254"/>
      <c r="FF7" s="254"/>
      <c r="FG7" s="254"/>
      <c r="FH7" s="254"/>
      <c r="FI7" s="254"/>
      <c r="FJ7" s="254"/>
      <c r="FK7" s="261" t="s">
        <v>116</v>
      </c>
      <c r="FL7" s="262"/>
      <c r="FM7" s="262"/>
      <c r="FN7" s="263"/>
      <c r="FO7" s="264" t="s">
        <v>117</v>
      </c>
      <c r="FP7" s="264"/>
      <c r="FQ7" s="264"/>
      <c r="FR7" s="264"/>
      <c r="FS7" s="251" t="s">
        <v>118</v>
      </c>
      <c r="FT7" s="252"/>
      <c r="FU7" s="252"/>
      <c r="FV7" s="253"/>
      <c r="FW7" s="254" t="s">
        <v>119</v>
      </c>
      <c r="FX7" s="254"/>
      <c r="FY7" s="255"/>
    </row>
    <row r="8" spans="1:181" ht="19.5" thickBot="1">
      <c r="A8" s="54" t="s">
        <v>120</v>
      </c>
      <c r="B8" s="55"/>
      <c r="C8" s="55"/>
      <c r="D8" s="10" t="s">
        <v>128</v>
      </c>
      <c r="E8" s="10" t="s">
        <v>308</v>
      </c>
      <c r="F8" s="10" t="s">
        <v>309</v>
      </c>
      <c r="G8" s="10" t="s">
        <v>114</v>
      </c>
      <c r="H8" s="19" t="s">
        <v>121</v>
      </c>
      <c r="I8" s="19" t="s">
        <v>121</v>
      </c>
      <c r="J8" s="19" t="s">
        <v>121</v>
      </c>
      <c r="K8" s="19" t="s">
        <v>121</v>
      </c>
      <c r="L8" s="19" t="s">
        <v>121</v>
      </c>
      <c r="M8" s="19" t="s">
        <v>121</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134</v>
      </c>
      <c r="D9" s="11" t="s">
        <v>151</v>
      </c>
      <c r="E9" s="10" t="str">
        <f>INDEX(施設情報!$D$1:$D$1000,MATCH(D9,施設情報!$C$1:$C$1000,0))</f>
        <v>1</v>
      </c>
      <c r="F9" s="11"/>
      <c r="G9" s="8" t="str">
        <f>$D9&amp;"-"&amp;$N$5</f>
        <v>001-46391</v>
      </c>
      <c r="H9" s="10" t="str">
        <f>$D9&amp;"-"&amp;$AL$5</f>
        <v>001-46392</v>
      </c>
      <c r="I9" s="10" t="str">
        <f>$D9&amp;"-"&amp;$BJ$5</f>
        <v>001-46393</v>
      </c>
      <c r="J9" s="10" t="str">
        <f>$D9&amp;"-"&amp;$CH$5</f>
        <v>001-46394</v>
      </c>
      <c r="K9" s="10" t="str">
        <f>$D9&amp;"-"&amp;$DF$5</f>
        <v>001-46395</v>
      </c>
      <c r="L9" s="10" t="str">
        <f>$D9&amp;"-"&amp;$ED$5</f>
        <v>001-46396</v>
      </c>
      <c r="M9" s="10" t="str">
        <f>$D9&amp;"-"&amp;$FB$5</f>
        <v>001-46397</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135</v>
      </c>
      <c r="D10" s="11" t="s">
        <v>220</v>
      </c>
      <c r="E10" s="10" t="str">
        <f>INDEX(施設情報!$D$1:$D$1000,MATCH(D10,施設情報!$C$1:$C$1000,0))</f>
        <v>1</v>
      </c>
      <c r="F10" s="11"/>
      <c r="G10" s="8" t="str">
        <f>$D10&amp;"-"&amp;$N$5</f>
        <v>002-46391</v>
      </c>
      <c r="H10" s="10" t="str">
        <f>$D10&amp;"-"&amp;$AL$5</f>
        <v>002-46392</v>
      </c>
      <c r="I10" s="10" t="str">
        <f>$D10&amp;"-"&amp;$BJ$5</f>
        <v>002-46393</v>
      </c>
      <c r="J10" s="10" t="str">
        <f>$D10&amp;"-"&amp;$CH$5</f>
        <v>002-46394</v>
      </c>
      <c r="K10" s="10" t="str">
        <f>$D10&amp;"-"&amp;$DF$5</f>
        <v>002-46395</v>
      </c>
      <c r="L10" s="10" t="str">
        <f>$D10&amp;"-"&amp;$ED$5</f>
        <v>002-46396</v>
      </c>
      <c r="M10" s="10" t="str">
        <f>$D10&amp;"-"&amp;$FB$5</f>
        <v>002-46397</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122</v>
      </c>
      <c r="B11" s="34"/>
      <c r="C11" s="34"/>
      <c r="D11" s="11" t="s">
        <v>123</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39</v>
      </c>
      <c r="C12" s="73"/>
      <c r="D12" s="11" t="s">
        <v>221</v>
      </c>
      <c r="E12" s="10" t="str">
        <f>INDEX(施設情報!$D$1:$D$1000,MATCH(D12,施設情報!$C$1:$C$1000,0))</f>
        <v>1</v>
      </c>
      <c r="F12" s="11"/>
      <c r="G12" s="8" t="str">
        <f t="shared" ref="G12:G33" si="8">$D12&amp;"-"&amp;$N$5</f>
        <v>003-46391</v>
      </c>
      <c r="H12" s="10" t="str">
        <f>$D12&amp;"-"&amp;$AL$5</f>
        <v>003-46392</v>
      </c>
      <c r="I12" s="10" t="str">
        <f t="shared" ref="I12:I33" si="9">$D12&amp;"-"&amp;$BJ$5</f>
        <v>003-46393</v>
      </c>
      <c r="J12" s="10" t="str">
        <f t="shared" ref="J12:J33" si="10">$D12&amp;"-"&amp;$CH$5</f>
        <v>003-46394</v>
      </c>
      <c r="K12" s="10" t="str">
        <f t="shared" ref="K12:K33" si="11">$D12&amp;"-"&amp;$DF$5</f>
        <v>003-46395</v>
      </c>
      <c r="L12" s="10" t="str">
        <f t="shared" ref="L12:L33" si="12">$D12&amp;"-"&amp;$ED$5</f>
        <v>003-46396</v>
      </c>
      <c r="M12" s="10" t="str">
        <f t="shared" ref="M12:M33" si="13">$D12&amp;"-"&amp;$FB$5</f>
        <v>003-46397</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4" t="s">
        <v>412</v>
      </c>
      <c r="C13" s="73"/>
      <c r="D13" s="11" t="s">
        <v>405</v>
      </c>
      <c r="E13" s="10" t="str">
        <f>INDEX(施設情報!$D$1:$D$1000,MATCH(D13,施設情報!$C$1:$C$1000,0))</f>
        <v>1</v>
      </c>
      <c r="F13" s="11"/>
      <c r="G13" s="8" t="str">
        <f t="shared" si="8"/>
        <v>004-46391</v>
      </c>
      <c r="H13" s="10" t="str">
        <f t="shared" ref="H13:H33" si="14">$D13&amp;"-"&amp;$AL$5</f>
        <v>004-46392</v>
      </c>
      <c r="I13" s="10" t="str">
        <f t="shared" si="9"/>
        <v>004-46393</v>
      </c>
      <c r="J13" s="10" t="str">
        <f t="shared" si="10"/>
        <v>004-46394</v>
      </c>
      <c r="K13" s="10" t="str">
        <f t="shared" si="11"/>
        <v>004-46395</v>
      </c>
      <c r="L13" s="10" t="str">
        <f t="shared" si="12"/>
        <v>004-46396</v>
      </c>
      <c r="M13" s="10" t="str">
        <f t="shared" si="13"/>
        <v>004-46397</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4" t="s">
        <v>413</v>
      </c>
      <c r="C14" s="73"/>
      <c r="D14" s="11" t="s">
        <v>404</v>
      </c>
      <c r="E14" s="10" t="str">
        <f>INDEX(施設情報!$D$1:$D$1000,MATCH(D14,施設情報!$C$1:$C$1000,0))</f>
        <v>1</v>
      </c>
      <c r="F14" s="11" t="s">
        <v>275</v>
      </c>
      <c r="G14" s="8" t="str">
        <f t="shared" si="8"/>
        <v>005-46391</v>
      </c>
      <c r="H14" s="10" t="str">
        <f t="shared" si="14"/>
        <v>005-46392</v>
      </c>
      <c r="I14" s="10" t="str">
        <f t="shared" si="9"/>
        <v>005-46393</v>
      </c>
      <c r="J14" s="10" t="str">
        <f t="shared" si="10"/>
        <v>005-46394</v>
      </c>
      <c r="K14" s="10" t="str">
        <f t="shared" si="11"/>
        <v>005-46395</v>
      </c>
      <c r="L14" s="10" t="str">
        <f t="shared" si="12"/>
        <v>005-46396</v>
      </c>
      <c r="M14" s="10" t="str">
        <f t="shared" si="13"/>
        <v>005-46397</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410</v>
      </c>
      <c r="C15" s="73"/>
      <c r="D15" s="11" t="s">
        <v>156</v>
      </c>
      <c r="E15" s="10" t="str">
        <f>INDEX(施設情報!$D$1:$D$1000,MATCH(D15,施設情報!$C$1:$C$1000,0))</f>
        <v>1</v>
      </c>
      <c r="F15" s="11"/>
      <c r="G15" s="8" t="str">
        <f t="shared" si="8"/>
        <v>006-46391</v>
      </c>
      <c r="H15" s="10" t="str">
        <f t="shared" si="14"/>
        <v>006-46392</v>
      </c>
      <c r="I15" s="10" t="str">
        <f t="shared" si="9"/>
        <v>006-46393</v>
      </c>
      <c r="J15" s="10" t="str">
        <f t="shared" si="10"/>
        <v>006-46394</v>
      </c>
      <c r="K15" s="10" t="str">
        <f t="shared" si="11"/>
        <v>006-46395</v>
      </c>
      <c r="L15" s="10" t="str">
        <f t="shared" si="12"/>
        <v>006-46396</v>
      </c>
      <c r="M15" s="10" t="str">
        <f t="shared" si="13"/>
        <v>006-46397</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411</v>
      </c>
      <c r="C16" s="73"/>
      <c r="D16" s="11" t="s">
        <v>157</v>
      </c>
      <c r="E16" s="10" t="str">
        <f>INDEX(施設情報!$D$1:$D$1000,MATCH(D16,施設情報!$C$1:$C$1000,0))</f>
        <v>1</v>
      </c>
      <c r="F16" s="11"/>
      <c r="G16" s="8" t="str">
        <f t="shared" si="8"/>
        <v>007-46391</v>
      </c>
      <c r="H16" s="10" t="str">
        <f t="shared" si="14"/>
        <v>007-46392</v>
      </c>
      <c r="I16" s="10" t="str">
        <f t="shared" si="9"/>
        <v>007-46393</v>
      </c>
      <c r="J16" s="10" t="str">
        <f t="shared" si="10"/>
        <v>007-46394</v>
      </c>
      <c r="K16" s="10" t="str">
        <f t="shared" si="11"/>
        <v>007-46395</v>
      </c>
      <c r="L16" s="10" t="str">
        <f t="shared" si="12"/>
        <v>007-46396</v>
      </c>
      <c r="M16" s="10" t="str">
        <f t="shared" si="13"/>
        <v>007-46397</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96</v>
      </c>
      <c r="C17" s="73"/>
      <c r="D17" s="11" t="s">
        <v>158</v>
      </c>
      <c r="E17" s="10" t="str">
        <f>INDEX(施設情報!$D$1:$D$1000,MATCH(D17,施設情報!$C$1:$C$1000,0))</f>
        <v>1</v>
      </c>
      <c r="F17" s="11"/>
      <c r="G17" s="8" t="str">
        <f t="shared" si="8"/>
        <v>008-46391</v>
      </c>
      <c r="H17" s="10" t="str">
        <f t="shared" si="14"/>
        <v>008-46392</v>
      </c>
      <c r="I17" s="10" t="str">
        <f t="shared" si="9"/>
        <v>008-46393</v>
      </c>
      <c r="J17" s="10" t="str">
        <f t="shared" si="10"/>
        <v>008-46394</v>
      </c>
      <c r="K17" s="10" t="str">
        <f t="shared" si="11"/>
        <v>008-46395</v>
      </c>
      <c r="L17" s="10" t="str">
        <f t="shared" si="12"/>
        <v>008-46396</v>
      </c>
      <c r="M17" s="10" t="str">
        <f t="shared" si="13"/>
        <v>008-46397</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91</v>
      </c>
      <c r="C18" s="73"/>
      <c r="D18" s="11" t="s">
        <v>159</v>
      </c>
      <c r="E18" s="10" t="str">
        <f>INDEX(施設情報!$D$1:$D$1000,MATCH(D18,施設情報!$C$1:$C$1000,0))</f>
        <v>1</v>
      </c>
      <c r="F18" s="11" t="s">
        <v>275</v>
      </c>
      <c r="G18" s="8" t="str">
        <f t="shared" si="8"/>
        <v>009-46391</v>
      </c>
      <c r="H18" s="10" t="str">
        <f t="shared" si="14"/>
        <v>009-46392</v>
      </c>
      <c r="I18" s="10" t="str">
        <f t="shared" si="9"/>
        <v>009-46393</v>
      </c>
      <c r="J18" s="10" t="str">
        <f t="shared" si="10"/>
        <v>009-46394</v>
      </c>
      <c r="K18" s="10" t="str">
        <f t="shared" si="11"/>
        <v>009-46395</v>
      </c>
      <c r="L18" s="10" t="str">
        <f t="shared" si="12"/>
        <v>009-46396</v>
      </c>
      <c r="M18" s="10" t="str">
        <f t="shared" si="13"/>
        <v>009-46397</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414</v>
      </c>
      <c r="C19" s="73"/>
      <c r="D19" s="11" t="s">
        <v>407</v>
      </c>
      <c r="E19" s="10" t="str">
        <f>INDEX(施設情報!$D$1:$D$1000,MATCH(D19,施設情報!$C$1:$C$1000,0))</f>
        <v>1</v>
      </c>
      <c r="F19" s="11" t="s">
        <v>275</v>
      </c>
      <c r="G19" s="8" t="str">
        <f t="shared" si="8"/>
        <v>010-46391</v>
      </c>
      <c r="H19" s="10" t="str">
        <f t="shared" si="14"/>
        <v>010-46392</v>
      </c>
      <c r="I19" s="10" t="str">
        <f t="shared" si="9"/>
        <v>010-46393</v>
      </c>
      <c r="J19" s="10" t="str">
        <f t="shared" si="10"/>
        <v>010-46394</v>
      </c>
      <c r="K19" s="10" t="str">
        <f t="shared" si="11"/>
        <v>010-46395</v>
      </c>
      <c r="L19" s="10" t="str">
        <f t="shared" si="12"/>
        <v>010-46396</v>
      </c>
      <c r="M19" s="10" t="str">
        <f t="shared" si="13"/>
        <v>010-46397</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415</v>
      </c>
      <c r="C20" s="73"/>
      <c r="D20" s="11" t="s">
        <v>406</v>
      </c>
      <c r="E20" s="10" t="str">
        <f>INDEX(施設情報!$D$1:$D$1000,MATCH(D20,施設情報!$C$1:$C$1000,0))</f>
        <v>1</v>
      </c>
      <c r="F20" s="11" t="s">
        <v>275</v>
      </c>
      <c r="G20" s="8" t="str">
        <f t="shared" si="8"/>
        <v>011-46391</v>
      </c>
      <c r="H20" s="10" t="str">
        <f t="shared" si="14"/>
        <v>011-46392</v>
      </c>
      <c r="I20" s="10" t="str">
        <f t="shared" si="9"/>
        <v>011-46393</v>
      </c>
      <c r="J20" s="10" t="str">
        <f t="shared" si="10"/>
        <v>011-46394</v>
      </c>
      <c r="K20" s="10" t="str">
        <f t="shared" si="11"/>
        <v>011-46395</v>
      </c>
      <c r="L20" s="10" t="str">
        <f t="shared" si="12"/>
        <v>011-46396</v>
      </c>
      <c r="M20" s="10" t="str">
        <f t="shared" si="13"/>
        <v>011-46397</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416</v>
      </c>
      <c r="C21" s="73"/>
      <c r="D21" s="11" t="s">
        <v>162</v>
      </c>
      <c r="E21" s="10" t="str">
        <f>INDEX(施設情報!$D$1:$D$1000,MATCH(D21,施設情報!$C$1:$C$1000,0))</f>
        <v>1</v>
      </c>
      <c r="F21" s="11" t="s">
        <v>275</v>
      </c>
      <c r="G21" s="8" t="str">
        <f t="shared" si="8"/>
        <v>012-46391</v>
      </c>
      <c r="H21" s="10" t="str">
        <f t="shared" si="14"/>
        <v>012-46392</v>
      </c>
      <c r="I21" s="10" t="str">
        <f t="shared" si="9"/>
        <v>012-46393</v>
      </c>
      <c r="J21" s="10" t="str">
        <f t="shared" si="10"/>
        <v>012-46394</v>
      </c>
      <c r="K21" s="10" t="str">
        <f t="shared" si="11"/>
        <v>012-46395</v>
      </c>
      <c r="L21" s="10" t="str">
        <f t="shared" si="12"/>
        <v>012-46396</v>
      </c>
      <c r="M21" s="10" t="str">
        <f t="shared" si="13"/>
        <v>012-46397</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417</v>
      </c>
      <c r="C22" s="73"/>
      <c r="D22" s="11" t="s">
        <v>163</v>
      </c>
      <c r="E22" s="10" t="str">
        <f>INDEX(施設情報!$D$1:$D$1000,MATCH(D22,施設情報!$C$1:$C$1000,0))</f>
        <v>1</v>
      </c>
      <c r="F22" s="11" t="s">
        <v>275</v>
      </c>
      <c r="G22" s="8" t="str">
        <f t="shared" si="8"/>
        <v>013-46391</v>
      </c>
      <c r="H22" s="10" t="str">
        <f t="shared" si="14"/>
        <v>013-46392</v>
      </c>
      <c r="I22" s="10" t="str">
        <f t="shared" si="9"/>
        <v>013-46393</v>
      </c>
      <c r="J22" s="10" t="str">
        <f t="shared" si="10"/>
        <v>013-46394</v>
      </c>
      <c r="K22" s="10" t="str">
        <f t="shared" si="11"/>
        <v>013-46395</v>
      </c>
      <c r="L22" s="10" t="str">
        <f t="shared" si="12"/>
        <v>013-46396</v>
      </c>
      <c r="M22" s="10" t="str">
        <f t="shared" si="13"/>
        <v>013-46397</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43</v>
      </c>
      <c r="C23" s="73"/>
      <c r="D23" s="11" t="s">
        <v>164</v>
      </c>
      <c r="E23" s="10" t="str">
        <f>INDEX(施設情報!$D$1:$D$1000,MATCH(D23,施設情報!$C$1:$C$1000,0))</f>
        <v>1</v>
      </c>
      <c r="F23" s="11"/>
      <c r="G23" s="8" t="str">
        <f t="shared" si="8"/>
        <v>014-46391</v>
      </c>
      <c r="H23" s="10" t="str">
        <f t="shared" si="14"/>
        <v>014-46392</v>
      </c>
      <c r="I23" s="10" t="str">
        <f t="shared" si="9"/>
        <v>014-46393</v>
      </c>
      <c r="J23" s="10" t="str">
        <f t="shared" si="10"/>
        <v>014-46394</v>
      </c>
      <c r="K23" s="10" t="str">
        <f t="shared" si="11"/>
        <v>014-46395</v>
      </c>
      <c r="L23" s="10" t="str">
        <f t="shared" si="12"/>
        <v>014-46396</v>
      </c>
      <c r="M23" s="10" t="str">
        <f t="shared" si="13"/>
        <v>014-46397</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44</v>
      </c>
      <c r="C24" s="73"/>
      <c r="D24" s="11" t="s">
        <v>165</v>
      </c>
      <c r="E24" s="10" t="str">
        <f>INDEX(施設情報!$D$1:$D$1000,MATCH(D24,施設情報!$C$1:$C$1000,0))</f>
        <v>1</v>
      </c>
      <c r="F24" s="11"/>
      <c r="G24" s="8" t="str">
        <f t="shared" si="8"/>
        <v>015-46391</v>
      </c>
      <c r="H24" s="10" t="str">
        <f t="shared" si="14"/>
        <v>015-46392</v>
      </c>
      <c r="I24" s="10" t="str">
        <f t="shared" si="9"/>
        <v>015-46393</v>
      </c>
      <c r="J24" s="10" t="str">
        <f t="shared" si="10"/>
        <v>015-46394</v>
      </c>
      <c r="K24" s="10" t="str">
        <f t="shared" si="11"/>
        <v>015-46395</v>
      </c>
      <c r="L24" s="10" t="str">
        <f t="shared" si="12"/>
        <v>015-46396</v>
      </c>
      <c r="M24" s="10" t="str">
        <f t="shared" si="13"/>
        <v>015-46397</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418</v>
      </c>
      <c r="C25" s="73"/>
      <c r="D25" s="11" t="s">
        <v>166</v>
      </c>
      <c r="E25" s="10" t="str">
        <f>INDEX(施設情報!$D$1:$D$1000,MATCH(D25,施設情報!$C$1:$C$1000,0))</f>
        <v>1</v>
      </c>
      <c r="F25" s="11"/>
      <c r="G25" s="8" t="str">
        <f t="shared" si="8"/>
        <v>016-46391</v>
      </c>
      <c r="H25" s="10" t="str">
        <f t="shared" si="14"/>
        <v>016-46392</v>
      </c>
      <c r="I25" s="10" t="str">
        <f t="shared" si="9"/>
        <v>016-46393</v>
      </c>
      <c r="J25" s="10" t="str">
        <f t="shared" si="10"/>
        <v>016-46394</v>
      </c>
      <c r="K25" s="10" t="str">
        <f t="shared" si="11"/>
        <v>016-46395</v>
      </c>
      <c r="L25" s="10" t="str">
        <f t="shared" si="12"/>
        <v>016-46396</v>
      </c>
      <c r="M25" s="10" t="str">
        <f t="shared" si="13"/>
        <v>016-46397</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419</v>
      </c>
      <c r="C26" s="73"/>
      <c r="D26" s="11" t="s">
        <v>167</v>
      </c>
      <c r="E26" s="10" t="str">
        <f>INDEX(施設情報!$D$1:$D$1000,MATCH(D26,施設情報!$C$1:$C$1000,0))</f>
        <v>1</v>
      </c>
      <c r="F26" s="11"/>
      <c r="G26" s="8" t="str">
        <f t="shared" si="8"/>
        <v>017-46391</v>
      </c>
      <c r="H26" s="10" t="str">
        <f t="shared" si="14"/>
        <v>017-46392</v>
      </c>
      <c r="I26" s="10" t="str">
        <f t="shared" si="9"/>
        <v>017-46393</v>
      </c>
      <c r="J26" s="10" t="str">
        <f t="shared" si="10"/>
        <v>017-46394</v>
      </c>
      <c r="K26" s="10" t="str">
        <f t="shared" si="11"/>
        <v>017-46395</v>
      </c>
      <c r="L26" s="10" t="str">
        <f t="shared" si="12"/>
        <v>017-46396</v>
      </c>
      <c r="M26" s="10" t="str">
        <f t="shared" si="13"/>
        <v>017-46397</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287</v>
      </c>
      <c r="C27" s="73"/>
      <c r="D27" s="11" t="s">
        <v>320</v>
      </c>
      <c r="E27" s="10" t="str">
        <f>INDEX(施設情報!$D$1:$D$1000,MATCH(D27,施設情報!$C$1:$C$1000,0))</f>
        <v>1</v>
      </c>
      <c r="F27" s="11"/>
      <c r="G27" s="8" t="str">
        <f t="shared" si="8"/>
        <v>018-46391</v>
      </c>
      <c r="H27" s="10" t="str">
        <f t="shared" si="14"/>
        <v>018-46392</v>
      </c>
      <c r="I27" s="10" t="str">
        <f t="shared" si="9"/>
        <v>018-46393</v>
      </c>
      <c r="J27" s="10" t="str">
        <f t="shared" si="10"/>
        <v>018-46394</v>
      </c>
      <c r="K27" s="10" t="str">
        <f t="shared" si="11"/>
        <v>018-46395</v>
      </c>
      <c r="L27" s="10" t="str">
        <f t="shared" si="12"/>
        <v>018-46396</v>
      </c>
      <c r="M27" s="10" t="str">
        <f t="shared" si="13"/>
        <v>018-46397</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288</v>
      </c>
      <c r="C28" s="73"/>
      <c r="D28" s="11" t="s">
        <v>168</v>
      </c>
      <c r="E28" s="10" t="str">
        <f>INDEX(施設情報!$D$1:$D$1000,MATCH(D28,施設情報!$C$1:$C$1000,0))</f>
        <v>1</v>
      </c>
      <c r="F28" s="11"/>
      <c r="G28" s="8" t="str">
        <f t="shared" si="8"/>
        <v>019-46391</v>
      </c>
      <c r="H28" s="10" t="str">
        <f t="shared" si="14"/>
        <v>019-46392</v>
      </c>
      <c r="I28" s="10" t="str">
        <f t="shared" si="9"/>
        <v>019-46393</v>
      </c>
      <c r="J28" s="10" t="str">
        <f t="shared" si="10"/>
        <v>019-46394</v>
      </c>
      <c r="K28" s="10" t="str">
        <f t="shared" si="11"/>
        <v>019-46395</v>
      </c>
      <c r="L28" s="10" t="str">
        <f t="shared" si="12"/>
        <v>019-46396</v>
      </c>
      <c r="M28" s="10" t="str">
        <f t="shared" si="13"/>
        <v>019-46397</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289</v>
      </c>
      <c r="C29" s="73"/>
      <c r="D29" s="11" t="s">
        <v>169</v>
      </c>
      <c r="E29" s="10" t="str">
        <f>INDEX(施設情報!$D$1:$D$1000,MATCH(D29,施設情報!$C$1:$C$1000,0))</f>
        <v>1</v>
      </c>
      <c r="F29" s="11"/>
      <c r="G29" s="8" t="str">
        <f t="shared" si="8"/>
        <v>020-46391</v>
      </c>
      <c r="H29" s="10" t="str">
        <f t="shared" si="14"/>
        <v>020-46392</v>
      </c>
      <c r="I29" s="10" t="str">
        <f t="shared" si="9"/>
        <v>020-46393</v>
      </c>
      <c r="J29" s="10" t="str">
        <f t="shared" si="10"/>
        <v>020-46394</v>
      </c>
      <c r="K29" s="10" t="str">
        <f t="shared" si="11"/>
        <v>020-46395</v>
      </c>
      <c r="L29" s="10" t="str">
        <f t="shared" si="12"/>
        <v>020-46396</v>
      </c>
      <c r="M29" s="10" t="str">
        <f t="shared" si="13"/>
        <v>020-46397</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290</v>
      </c>
      <c r="C30" s="73"/>
      <c r="D30" s="11" t="s">
        <v>170</v>
      </c>
      <c r="E30" s="10" t="str">
        <f>INDEX(施設情報!$D$1:$D$1000,MATCH(D30,施設情報!$C$1:$C$1000,0))</f>
        <v>1</v>
      </c>
      <c r="F30" s="11"/>
      <c r="G30" s="8" t="str">
        <f t="shared" si="8"/>
        <v>021-46391</v>
      </c>
      <c r="H30" s="10" t="str">
        <f t="shared" si="14"/>
        <v>021-46392</v>
      </c>
      <c r="I30" s="10" t="str">
        <f t="shared" si="9"/>
        <v>021-46393</v>
      </c>
      <c r="J30" s="10" t="str">
        <f t="shared" si="10"/>
        <v>021-46394</v>
      </c>
      <c r="K30" s="10" t="str">
        <f t="shared" si="11"/>
        <v>021-46395</v>
      </c>
      <c r="L30" s="10" t="str">
        <f t="shared" si="12"/>
        <v>021-46396</v>
      </c>
      <c r="M30" s="10" t="str">
        <f t="shared" si="13"/>
        <v>021-46397</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49</v>
      </c>
      <c r="C31" s="73"/>
      <c r="D31" s="11" t="s">
        <v>171</v>
      </c>
      <c r="E31" s="10" t="str">
        <f>INDEX(施設情報!$D$1:$D$1000,MATCH(D31,施設情報!$C$1:$C$1000,0))</f>
        <v>1</v>
      </c>
      <c r="F31" s="11"/>
      <c r="G31" s="8" t="str">
        <f t="shared" si="8"/>
        <v>022-46391</v>
      </c>
      <c r="H31" s="10" t="str">
        <f t="shared" si="14"/>
        <v>022-46392</v>
      </c>
      <c r="I31" s="10" t="str">
        <f t="shared" si="9"/>
        <v>022-46393</v>
      </c>
      <c r="J31" s="10" t="str">
        <f t="shared" si="10"/>
        <v>022-46394</v>
      </c>
      <c r="K31" s="10" t="str">
        <f t="shared" si="11"/>
        <v>022-46395</v>
      </c>
      <c r="L31" s="10" t="str">
        <f t="shared" si="12"/>
        <v>022-46396</v>
      </c>
      <c r="M31" s="10" t="str">
        <f t="shared" si="13"/>
        <v>022-46397</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291</v>
      </c>
      <c r="C32" s="73"/>
      <c r="D32" s="11" t="s">
        <v>172</v>
      </c>
      <c r="E32" s="10" t="str">
        <f>INDEX(施設情報!$D$1:$D$1000,MATCH(D32,施設情報!$C$1:$C$1000,0))</f>
        <v>1</v>
      </c>
      <c r="F32" s="11"/>
      <c r="G32" s="8" t="str">
        <f t="shared" si="8"/>
        <v>023-46391</v>
      </c>
      <c r="H32" s="10" t="str">
        <f t="shared" si="14"/>
        <v>023-46392</v>
      </c>
      <c r="I32" s="10" t="str">
        <f t="shared" si="9"/>
        <v>023-46393</v>
      </c>
      <c r="J32" s="10" t="str">
        <f t="shared" si="10"/>
        <v>023-46394</v>
      </c>
      <c r="K32" s="10" t="str">
        <f t="shared" si="11"/>
        <v>023-46395</v>
      </c>
      <c r="L32" s="10" t="str">
        <f t="shared" si="12"/>
        <v>023-46396</v>
      </c>
      <c r="M32" s="10" t="str">
        <f t="shared" si="13"/>
        <v>023-46397</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〇</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〇</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〇</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〇</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52</v>
      </c>
      <c r="C33" s="73"/>
      <c r="D33" s="11" t="s">
        <v>173</v>
      </c>
      <c r="E33" s="10" t="str">
        <f>INDEX(施設情報!$D$1:$D$1000,MATCH(D33,施設情報!$C$1:$C$1000,0))</f>
        <v>1</v>
      </c>
      <c r="F33" s="11"/>
      <c r="G33" s="35" t="str">
        <f t="shared" si="8"/>
        <v>024-46391</v>
      </c>
      <c r="H33" s="29" t="str">
        <f t="shared" si="14"/>
        <v>024-46392</v>
      </c>
      <c r="I33" s="29" t="str">
        <f t="shared" si="9"/>
        <v>024-46393</v>
      </c>
      <c r="J33" s="29" t="str">
        <f t="shared" si="10"/>
        <v>024-46394</v>
      </c>
      <c r="K33" s="29" t="str">
        <f t="shared" si="11"/>
        <v>024-46395</v>
      </c>
      <c r="L33" s="29" t="str">
        <f t="shared" si="12"/>
        <v>024-46396</v>
      </c>
      <c r="M33" s="29" t="str">
        <f t="shared" si="13"/>
        <v>024-46397</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124</v>
      </c>
      <c r="B34" s="39"/>
      <c r="C34" s="39"/>
      <c r="D34" s="11" t="s">
        <v>123</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321</v>
      </c>
      <c r="E35" s="10" t="str">
        <f>INDEX(施設情報!$D$1:$D$1000,MATCH(D35,施設情報!$C$1:$C$1000,0))</f>
        <v>1</v>
      </c>
      <c r="F35" s="88"/>
      <c r="G35" s="44" t="str">
        <f t="shared" ref="G35:G45" si="15">$D35&amp;"-"&amp;$N$5</f>
        <v>025-46391</v>
      </c>
      <c r="H35" s="45" t="str">
        <f t="shared" ref="H35:H45" si="16">$D35&amp;"-"&amp;$AL$5</f>
        <v>025-46392</v>
      </c>
      <c r="I35" s="46" t="str">
        <f t="shared" ref="I35:I45" si="17">$D35&amp;"-"&amp;$BJ$5</f>
        <v>025-46393</v>
      </c>
      <c r="J35" s="10" t="str">
        <f t="shared" ref="J35:J45" si="18">$D35&amp;"-"&amp;$CH$5</f>
        <v>025-46394</v>
      </c>
      <c r="K35" s="10" t="str">
        <f t="shared" ref="K35:K45" si="19">$D35&amp;"-"&amp;$DF$5</f>
        <v>025-46395</v>
      </c>
      <c r="L35" s="10" t="str">
        <f t="shared" ref="L35:L45" si="20">$D35&amp;"-"&amp;$ED$5</f>
        <v>025-46396</v>
      </c>
      <c r="M35" s="10" t="str">
        <f t="shared" ref="M35:M45" si="21">$D35&amp;"-"&amp;$FB$5</f>
        <v>025-46397</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420</v>
      </c>
      <c r="C36" s="75"/>
      <c r="D36" s="11" t="s">
        <v>222</v>
      </c>
      <c r="E36" s="10" t="str">
        <f>INDEX(施設情報!$D$1:$D$1000,MATCH(D36,施設情報!$C$1:$C$1000,0))</f>
        <v>1</v>
      </c>
      <c r="F36" s="11"/>
      <c r="G36" s="8" t="str">
        <f t="shared" si="15"/>
        <v>026-46391</v>
      </c>
      <c r="H36" s="10" t="str">
        <f t="shared" si="16"/>
        <v>026-46392</v>
      </c>
      <c r="I36" s="10" t="str">
        <f t="shared" si="17"/>
        <v>026-46393</v>
      </c>
      <c r="J36" s="10" t="str">
        <f t="shared" si="18"/>
        <v>026-46394</v>
      </c>
      <c r="K36" s="10" t="str">
        <f t="shared" si="19"/>
        <v>026-46395</v>
      </c>
      <c r="L36" s="10" t="str">
        <f t="shared" si="20"/>
        <v>026-46396</v>
      </c>
      <c r="M36" s="10" t="str">
        <f t="shared" si="21"/>
        <v>026-46397</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421</v>
      </c>
      <c r="C37" s="75"/>
      <c r="D37" s="11" t="s">
        <v>176</v>
      </c>
      <c r="E37" s="10" t="str">
        <f>INDEX(施設情報!$D$1:$D$1000,MATCH(D37,施設情報!$C$1:$C$1000,0))</f>
        <v>1</v>
      </c>
      <c r="F37" s="11"/>
      <c r="G37" s="8" t="str">
        <f t="shared" si="15"/>
        <v>027-46391</v>
      </c>
      <c r="H37" s="10" t="str">
        <f t="shared" si="16"/>
        <v>027-46392</v>
      </c>
      <c r="I37" s="10" t="str">
        <f t="shared" si="17"/>
        <v>027-46393</v>
      </c>
      <c r="J37" s="10" t="str">
        <f t="shared" si="18"/>
        <v>027-46394</v>
      </c>
      <c r="K37" s="10" t="str">
        <f t="shared" si="19"/>
        <v>027-46395</v>
      </c>
      <c r="L37" s="10" t="str">
        <f t="shared" si="20"/>
        <v>027-46396</v>
      </c>
      <c r="M37" s="10" t="str">
        <f t="shared" si="21"/>
        <v>027-46397</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422</v>
      </c>
      <c r="C38" s="75"/>
      <c r="D38" s="11" t="s">
        <v>177</v>
      </c>
      <c r="E38" s="10" t="str">
        <f>INDEX(施設情報!$D$1:$D$1000,MATCH(D38,施設情報!$C$1:$C$1000,0))</f>
        <v>1</v>
      </c>
      <c r="F38" s="11"/>
      <c r="G38" s="8" t="str">
        <f t="shared" si="15"/>
        <v>028-46391</v>
      </c>
      <c r="H38" s="10" t="str">
        <f t="shared" si="16"/>
        <v>028-46392</v>
      </c>
      <c r="I38" s="10" t="str">
        <f t="shared" si="17"/>
        <v>028-46393</v>
      </c>
      <c r="J38" s="10" t="str">
        <f t="shared" si="18"/>
        <v>028-46394</v>
      </c>
      <c r="K38" s="10" t="str">
        <f t="shared" si="19"/>
        <v>028-46395</v>
      </c>
      <c r="L38" s="10" t="str">
        <f t="shared" si="20"/>
        <v>028-46396</v>
      </c>
      <c r="M38" s="10" t="str">
        <f t="shared" si="21"/>
        <v>028-46397</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423</v>
      </c>
      <c r="C39" s="75"/>
      <c r="D39" s="11" t="s">
        <v>178</v>
      </c>
      <c r="E39" s="10" t="str">
        <f>INDEX(施設情報!$D$1:$D$1000,MATCH(D39,施設情報!$C$1:$C$1000,0))</f>
        <v>1</v>
      </c>
      <c r="F39" s="11"/>
      <c r="G39" s="8" t="str">
        <f t="shared" si="15"/>
        <v>029-46391</v>
      </c>
      <c r="H39" s="10" t="str">
        <f t="shared" si="16"/>
        <v>029-46392</v>
      </c>
      <c r="I39" s="10" t="str">
        <f t="shared" si="17"/>
        <v>029-46393</v>
      </c>
      <c r="J39" s="10" t="str">
        <f t="shared" si="18"/>
        <v>029-46394</v>
      </c>
      <c r="K39" s="10" t="str">
        <f t="shared" si="19"/>
        <v>029-46395</v>
      </c>
      <c r="L39" s="10" t="str">
        <f t="shared" si="20"/>
        <v>029-46396</v>
      </c>
      <c r="M39" s="10" t="str">
        <f t="shared" si="21"/>
        <v>029-46397</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424</v>
      </c>
      <c r="C40" s="75"/>
      <c r="D40" s="11" t="s">
        <v>179</v>
      </c>
      <c r="E40" s="10" t="str">
        <f>INDEX(施設情報!$D$1:$D$1000,MATCH(D40,施設情報!$C$1:$C$1000,0))</f>
        <v>1</v>
      </c>
      <c r="F40" s="11"/>
      <c r="G40" s="8" t="str">
        <f t="shared" si="15"/>
        <v>030-46391</v>
      </c>
      <c r="H40" s="10" t="str">
        <f t="shared" si="16"/>
        <v>030-46392</v>
      </c>
      <c r="I40" s="10" t="str">
        <f t="shared" si="17"/>
        <v>030-46393</v>
      </c>
      <c r="J40" s="10" t="str">
        <f t="shared" si="18"/>
        <v>030-46394</v>
      </c>
      <c r="K40" s="10" t="str">
        <f t="shared" si="19"/>
        <v>030-46395</v>
      </c>
      <c r="L40" s="10" t="str">
        <f t="shared" si="20"/>
        <v>030-46396</v>
      </c>
      <c r="M40" s="10" t="str">
        <f t="shared" si="21"/>
        <v>030-46397</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292</v>
      </c>
      <c r="C41" s="75"/>
      <c r="D41" s="11" t="s">
        <v>180</v>
      </c>
      <c r="E41" s="10" t="str">
        <f>INDEX(施設情報!$D$1:$D$1000,MATCH(D41,施設情報!$C$1:$C$1000,0))</f>
        <v>1</v>
      </c>
      <c r="F41" s="11"/>
      <c r="G41" s="8" t="str">
        <f t="shared" si="15"/>
        <v>031-46391</v>
      </c>
      <c r="H41" s="10" t="str">
        <f t="shared" si="16"/>
        <v>031-46392</v>
      </c>
      <c r="I41" s="10" t="str">
        <f t="shared" si="17"/>
        <v>031-46393</v>
      </c>
      <c r="J41" s="10" t="str">
        <f t="shared" si="18"/>
        <v>031-46394</v>
      </c>
      <c r="K41" s="10" t="str">
        <f t="shared" si="19"/>
        <v>031-46395</v>
      </c>
      <c r="L41" s="10" t="str">
        <f t="shared" si="20"/>
        <v>031-46396</v>
      </c>
      <c r="M41" s="10" t="str">
        <f t="shared" si="21"/>
        <v>031-46397</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293</v>
      </c>
      <c r="C42" s="75"/>
      <c r="D42" s="11" t="s">
        <v>181</v>
      </c>
      <c r="E42" s="10" t="str">
        <f>INDEX(施設情報!$D$1:$D$1000,MATCH(D42,施設情報!$C$1:$C$1000,0))</f>
        <v>1</v>
      </c>
      <c r="F42" s="11"/>
      <c r="G42" s="8" t="str">
        <f t="shared" si="15"/>
        <v>032-46391</v>
      </c>
      <c r="H42" s="10" t="str">
        <f t="shared" si="16"/>
        <v>032-46392</v>
      </c>
      <c r="I42" s="10" t="str">
        <f t="shared" si="17"/>
        <v>032-46393</v>
      </c>
      <c r="J42" s="10" t="str">
        <f t="shared" si="18"/>
        <v>032-46394</v>
      </c>
      <c r="K42" s="10" t="str">
        <f t="shared" si="19"/>
        <v>032-46395</v>
      </c>
      <c r="L42" s="10" t="str">
        <f t="shared" si="20"/>
        <v>032-46396</v>
      </c>
      <c r="M42" s="10" t="str">
        <f t="shared" si="21"/>
        <v>032-46397</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294</v>
      </c>
      <c r="C43" s="75"/>
      <c r="D43" s="11" t="s">
        <v>182</v>
      </c>
      <c r="E43" s="10" t="str">
        <f>INDEX(施設情報!$D$1:$D$1000,MATCH(D43,施設情報!$C$1:$C$1000,0))</f>
        <v>1</v>
      </c>
      <c r="F43" s="11"/>
      <c r="G43" s="8" t="str">
        <f t="shared" si="15"/>
        <v>033-46391</v>
      </c>
      <c r="H43" s="10" t="str">
        <f t="shared" si="16"/>
        <v>033-46392</v>
      </c>
      <c r="I43" s="10" t="str">
        <f t="shared" si="17"/>
        <v>033-46393</v>
      </c>
      <c r="J43" s="10" t="str">
        <f t="shared" si="18"/>
        <v>033-46394</v>
      </c>
      <c r="K43" s="10" t="str">
        <f t="shared" si="19"/>
        <v>033-46395</v>
      </c>
      <c r="L43" s="10" t="str">
        <f t="shared" si="20"/>
        <v>033-46396</v>
      </c>
      <c r="M43" s="10" t="str">
        <f t="shared" si="21"/>
        <v>033-46397</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295</v>
      </c>
      <c r="C44" s="75"/>
      <c r="D44" s="11" t="s">
        <v>183</v>
      </c>
      <c r="E44" s="10" t="str">
        <f>INDEX(施設情報!$D$1:$D$1000,MATCH(D44,施設情報!$C$1:$C$1000,0))</f>
        <v>1</v>
      </c>
      <c r="F44" s="11"/>
      <c r="G44" s="8" t="str">
        <f t="shared" si="15"/>
        <v>034-46391</v>
      </c>
      <c r="H44" s="10" t="str">
        <f t="shared" si="16"/>
        <v>034-46392</v>
      </c>
      <c r="I44" s="10" t="str">
        <f t="shared" si="17"/>
        <v>034-46393</v>
      </c>
      <c r="J44" s="10" t="str">
        <f t="shared" si="18"/>
        <v>034-46394</v>
      </c>
      <c r="K44" s="10" t="str">
        <f t="shared" si="19"/>
        <v>034-46395</v>
      </c>
      <c r="L44" s="10" t="str">
        <f t="shared" si="20"/>
        <v>034-46396</v>
      </c>
      <c r="M44" s="10" t="str">
        <f t="shared" si="21"/>
        <v>034-46397</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296</v>
      </c>
      <c r="C45" s="75"/>
      <c r="D45" s="11" t="s">
        <v>184</v>
      </c>
      <c r="E45" s="10" t="str">
        <f>INDEX(施設情報!$D$1:$D$1000,MATCH(D45,施設情報!$C$1:$C$1000,0))</f>
        <v>1</v>
      </c>
      <c r="F45" s="11"/>
      <c r="G45" s="35" t="str">
        <f t="shared" si="15"/>
        <v>035-46391</v>
      </c>
      <c r="H45" s="29" t="str">
        <f t="shared" si="16"/>
        <v>035-46392</v>
      </c>
      <c r="I45" s="29" t="str">
        <f t="shared" si="17"/>
        <v>035-46393</v>
      </c>
      <c r="J45" s="29" t="str">
        <f t="shared" si="18"/>
        <v>035-46394</v>
      </c>
      <c r="K45" s="29" t="str">
        <f t="shared" si="19"/>
        <v>035-46395</v>
      </c>
      <c r="L45" s="29" t="str">
        <f t="shared" si="20"/>
        <v>035-46396</v>
      </c>
      <c r="M45" s="29" t="str">
        <f t="shared" si="21"/>
        <v>035-46397</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125</v>
      </c>
      <c r="B46" s="43"/>
      <c r="C46" s="48"/>
      <c r="D46" s="11" t="s">
        <v>123</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62</v>
      </c>
      <c r="C47" s="80"/>
      <c r="D47" s="11" t="s">
        <v>322</v>
      </c>
      <c r="E47" s="10" t="str">
        <f>INDEX(施設情報!$D$1:$D$1000,MATCH(D47,施設情報!$C$1:$C$1000,0))</f>
        <v>1</v>
      </c>
      <c r="F47" s="11"/>
      <c r="G47" s="8" t="str">
        <f t="shared" ref="G47:G73" si="22">$D47&amp;"-"&amp;$N$5</f>
        <v>036-46391</v>
      </c>
      <c r="H47" s="10" t="str">
        <f t="shared" ref="H47:H73" si="23">$D47&amp;"-"&amp;$AL$5</f>
        <v>036-46392</v>
      </c>
      <c r="I47" s="10" t="str">
        <f t="shared" ref="I47:I73" si="24">$D47&amp;"-"&amp;$BJ$5</f>
        <v>036-46393</v>
      </c>
      <c r="J47" s="10" t="str">
        <f t="shared" ref="J47:J73" si="25">$D47&amp;"-"&amp;$CH$5</f>
        <v>036-46394</v>
      </c>
      <c r="K47" s="10" t="str">
        <f t="shared" ref="K47:K73" si="26">$D47&amp;"-"&amp;$DF$5</f>
        <v>036-46395</v>
      </c>
      <c r="L47" s="10" t="str">
        <f t="shared" ref="L47:L73" si="27">$D47&amp;"-"&amp;$ED$5</f>
        <v>036-46396</v>
      </c>
      <c r="M47" s="10" t="str">
        <f t="shared" ref="M47:M73" si="28">$D47&amp;"-"&amp;$FB$5</f>
        <v>036-46397</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65</v>
      </c>
      <c r="C48" s="80"/>
      <c r="D48" s="11" t="s">
        <v>186</v>
      </c>
      <c r="E48" s="10" t="str">
        <f>INDEX(施設情報!$D$1:$D$1000,MATCH(D48,施設情報!$C$1:$C$1000,0))</f>
        <v>1</v>
      </c>
      <c r="F48" s="11"/>
      <c r="G48" s="8" t="str">
        <f t="shared" si="22"/>
        <v>037-46391</v>
      </c>
      <c r="H48" s="10" t="str">
        <f t="shared" si="23"/>
        <v>037-46392</v>
      </c>
      <c r="I48" s="10" t="str">
        <f t="shared" si="24"/>
        <v>037-46393</v>
      </c>
      <c r="J48" s="10" t="str">
        <f t="shared" si="25"/>
        <v>037-46394</v>
      </c>
      <c r="K48" s="10" t="str">
        <f t="shared" si="26"/>
        <v>037-46395</v>
      </c>
      <c r="L48" s="10" t="str">
        <f t="shared" si="27"/>
        <v>037-46396</v>
      </c>
      <c r="M48" s="10" t="str">
        <f t="shared" si="28"/>
        <v>037-46397</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187</v>
      </c>
      <c r="E49" s="10" t="str">
        <f>INDEX(施設情報!$D$1:$D$1000,MATCH(D49,施設情報!$C$1:$C$1000,0))</f>
        <v>1</v>
      </c>
      <c r="F49" s="11"/>
      <c r="G49" s="8" t="str">
        <f t="shared" si="22"/>
        <v>038-46391</v>
      </c>
      <c r="H49" s="10" t="str">
        <f t="shared" si="23"/>
        <v>038-46392</v>
      </c>
      <c r="I49" s="10" t="str">
        <f t="shared" si="24"/>
        <v>038-46393</v>
      </c>
      <c r="J49" s="10" t="str">
        <f t="shared" si="25"/>
        <v>038-46394</v>
      </c>
      <c r="K49" s="10" t="str">
        <f t="shared" si="26"/>
        <v>038-46395</v>
      </c>
      <c r="L49" s="10" t="str">
        <f t="shared" si="27"/>
        <v>038-46396</v>
      </c>
      <c r="M49" s="10" t="str">
        <f t="shared" si="28"/>
        <v>038-46397</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〇</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〇</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〇</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〇</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〇</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〇</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〇</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188</v>
      </c>
      <c r="E50" s="10" t="str">
        <f>INDEX(施設情報!$D$1:$D$1000,MATCH(D50,施設情報!$C$1:$C$1000,0))</f>
        <v>1</v>
      </c>
      <c r="F50" s="11"/>
      <c r="G50" s="8" t="str">
        <f t="shared" si="22"/>
        <v>039-46391</v>
      </c>
      <c r="H50" s="10" t="str">
        <f t="shared" si="23"/>
        <v>039-46392</v>
      </c>
      <c r="I50" s="10" t="str">
        <f t="shared" si="24"/>
        <v>039-46393</v>
      </c>
      <c r="J50" s="10" t="str">
        <f t="shared" si="25"/>
        <v>039-46394</v>
      </c>
      <c r="K50" s="10" t="str">
        <f t="shared" si="26"/>
        <v>039-46395</v>
      </c>
      <c r="L50" s="10" t="str">
        <f t="shared" si="27"/>
        <v>039-46396</v>
      </c>
      <c r="M50" s="10" t="str">
        <f t="shared" si="28"/>
        <v>039-46397</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〇</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〇</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〇</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〇</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〇</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〇</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〇</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189</v>
      </c>
      <c r="E51" s="10" t="str">
        <f>INDEX(施設情報!$D$1:$D$1000,MATCH(D51,施設情報!$C$1:$C$1000,0))</f>
        <v>1</v>
      </c>
      <c r="F51" s="11"/>
      <c r="G51" s="8" t="str">
        <f t="shared" si="22"/>
        <v>040-46391</v>
      </c>
      <c r="H51" s="10" t="str">
        <f t="shared" si="23"/>
        <v>040-46392</v>
      </c>
      <c r="I51" s="10" t="str">
        <f t="shared" si="24"/>
        <v>040-46393</v>
      </c>
      <c r="J51" s="10" t="str">
        <f t="shared" si="25"/>
        <v>040-46394</v>
      </c>
      <c r="K51" s="10" t="str">
        <f t="shared" si="26"/>
        <v>040-46395</v>
      </c>
      <c r="L51" s="10" t="str">
        <f t="shared" si="27"/>
        <v>040-46396</v>
      </c>
      <c r="M51" s="10" t="str">
        <f t="shared" si="28"/>
        <v>040-46397</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〇</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〇</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〇</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〇</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〇</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〇</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〇</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190</v>
      </c>
      <c r="E52" s="10" t="str">
        <f>INDEX(施設情報!$D$1:$D$1000,MATCH(D52,施設情報!$C$1:$C$1000,0))</f>
        <v>1</v>
      </c>
      <c r="F52" s="11"/>
      <c r="G52" s="8" t="str">
        <f t="shared" si="22"/>
        <v>041-46391</v>
      </c>
      <c r="H52" s="10" t="str">
        <f t="shared" si="23"/>
        <v>041-46392</v>
      </c>
      <c r="I52" s="10" t="str">
        <f t="shared" si="24"/>
        <v>041-46393</v>
      </c>
      <c r="J52" s="10" t="str">
        <f t="shared" si="25"/>
        <v>041-46394</v>
      </c>
      <c r="K52" s="10" t="str">
        <f t="shared" si="26"/>
        <v>041-46395</v>
      </c>
      <c r="L52" s="10" t="str">
        <f t="shared" si="27"/>
        <v>041-46396</v>
      </c>
      <c r="M52" s="10" t="str">
        <f t="shared" si="28"/>
        <v>041-46397</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〇</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〇</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〇</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〇</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〇</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〇</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〇</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191</v>
      </c>
      <c r="E53" s="10" t="str">
        <f>INDEX(施設情報!$D$1:$D$1000,MATCH(D53,施設情報!$C$1:$C$1000,0))</f>
        <v>1</v>
      </c>
      <c r="F53" s="11"/>
      <c r="G53" s="8" t="str">
        <f t="shared" si="22"/>
        <v>042-46391</v>
      </c>
      <c r="H53" s="10" t="str">
        <f t="shared" si="23"/>
        <v>042-46392</v>
      </c>
      <c r="I53" s="10" t="str">
        <f t="shared" si="24"/>
        <v>042-46393</v>
      </c>
      <c r="J53" s="10" t="str">
        <f t="shared" si="25"/>
        <v>042-46394</v>
      </c>
      <c r="K53" s="10" t="str">
        <f t="shared" si="26"/>
        <v>042-46395</v>
      </c>
      <c r="L53" s="10" t="str">
        <f t="shared" si="27"/>
        <v>042-46396</v>
      </c>
      <c r="M53" s="10" t="str">
        <f t="shared" si="28"/>
        <v>042-46397</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〇</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〇</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〇</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〇</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〇</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〇</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〇</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192</v>
      </c>
      <c r="E54" s="10" t="str">
        <f>INDEX(施設情報!$D$1:$D$1000,MATCH(D54,施設情報!$C$1:$C$1000,0))</f>
        <v>1</v>
      </c>
      <c r="F54" s="11"/>
      <c r="G54" s="8" t="str">
        <f t="shared" si="22"/>
        <v>043-46391</v>
      </c>
      <c r="H54" s="10" t="str">
        <f t="shared" si="23"/>
        <v>043-46392</v>
      </c>
      <c r="I54" s="10" t="str">
        <f t="shared" si="24"/>
        <v>043-46393</v>
      </c>
      <c r="J54" s="10" t="str">
        <f t="shared" si="25"/>
        <v>043-46394</v>
      </c>
      <c r="K54" s="10" t="str">
        <f t="shared" si="26"/>
        <v>043-46395</v>
      </c>
      <c r="L54" s="10" t="str">
        <f t="shared" si="27"/>
        <v>043-46396</v>
      </c>
      <c r="M54" s="10" t="str">
        <f t="shared" si="28"/>
        <v>043-46397</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〇</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〇</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〇</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〇</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〇</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〇</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〇</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66</v>
      </c>
      <c r="C55" s="80"/>
      <c r="D55" s="11" t="s">
        <v>193</v>
      </c>
      <c r="E55" s="10" t="str">
        <f>INDEX(施設情報!$D$1:$D$1000,MATCH(D55,施設情報!$C$1:$C$1000,0))</f>
        <v>1</v>
      </c>
      <c r="F55" s="11"/>
      <c r="G55" s="8" t="str">
        <f t="shared" si="22"/>
        <v>044-46391</v>
      </c>
      <c r="H55" s="10" t="str">
        <f t="shared" si="23"/>
        <v>044-46392</v>
      </c>
      <c r="I55" s="10" t="str">
        <f t="shared" si="24"/>
        <v>044-46393</v>
      </c>
      <c r="J55" s="10" t="str">
        <f t="shared" si="25"/>
        <v>044-46394</v>
      </c>
      <c r="K55" s="10" t="str">
        <f t="shared" si="26"/>
        <v>044-46395</v>
      </c>
      <c r="L55" s="10" t="str">
        <f t="shared" si="27"/>
        <v>044-46396</v>
      </c>
      <c r="M55" s="10" t="str">
        <f t="shared" si="28"/>
        <v>044-46397</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425</v>
      </c>
      <c r="C56" s="80"/>
      <c r="D56" s="11" t="s">
        <v>194</v>
      </c>
      <c r="E56" s="10" t="str">
        <f>INDEX(施設情報!$D$1:$D$1000,MATCH(D56,施設情報!$C$1:$C$1000,0))</f>
        <v>1</v>
      </c>
      <c r="F56" s="11" t="s">
        <v>275</v>
      </c>
      <c r="G56" s="8" t="str">
        <f t="shared" si="22"/>
        <v>045-46391</v>
      </c>
      <c r="H56" s="10" t="str">
        <f t="shared" si="23"/>
        <v>045-46392</v>
      </c>
      <c r="I56" s="10" t="str">
        <f t="shared" si="24"/>
        <v>045-46393</v>
      </c>
      <c r="J56" s="10" t="str">
        <f t="shared" si="25"/>
        <v>045-46394</v>
      </c>
      <c r="K56" s="10" t="str">
        <f t="shared" si="26"/>
        <v>045-46395</v>
      </c>
      <c r="L56" s="10" t="str">
        <f t="shared" si="27"/>
        <v>045-46396</v>
      </c>
      <c r="M56" s="10" t="str">
        <f t="shared" si="28"/>
        <v>045-46397</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426</v>
      </c>
      <c r="C57" s="80"/>
      <c r="D57" s="11" t="s">
        <v>195</v>
      </c>
      <c r="E57" s="10" t="str">
        <f>INDEX(施設情報!$D$1:$D$1000,MATCH(D57,施設情報!$C$1:$C$1000,0))</f>
        <v>1</v>
      </c>
      <c r="F57" s="11" t="s">
        <v>275</v>
      </c>
      <c r="G57" s="8" t="str">
        <f t="shared" si="22"/>
        <v>046-46391</v>
      </c>
      <c r="H57" s="10" t="str">
        <f t="shared" si="23"/>
        <v>046-46392</v>
      </c>
      <c r="I57" s="10" t="str">
        <f t="shared" si="24"/>
        <v>046-46393</v>
      </c>
      <c r="J57" s="10" t="str">
        <f t="shared" si="25"/>
        <v>046-46394</v>
      </c>
      <c r="K57" s="10" t="str">
        <f t="shared" si="26"/>
        <v>046-46395</v>
      </c>
      <c r="L57" s="10" t="str">
        <f t="shared" si="27"/>
        <v>046-46396</v>
      </c>
      <c r="M57" s="10" t="str">
        <f t="shared" si="28"/>
        <v>046-46397</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427</v>
      </c>
      <c r="C58" s="80"/>
      <c r="D58" s="11" t="s">
        <v>196</v>
      </c>
      <c r="E58" s="10" t="str">
        <f>INDEX(施設情報!$D$1:$D$1000,MATCH(D58,施設情報!$C$1:$C$1000,0))</f>
        <v>1</v>
      </c>
      <c r="F58" s="11" t="s">
        <v>275</v>
      </c>
      <c r="G58" s="8" t="str">
        <f t="shared" si="22"/>
        <v>047-46391</v>
      </c>
      <c r="H58" s="10" t="str">
        <f t="shared" si="23"/>
        <v>047-46392</v>
      </c>
      <c r="I58" s="10" t="str">
        <f t="shared" si="24"/>
        <v>047-46393</v>
      </c>
      <c r="J58" s="10" t="str">
        <f t="shared" si="25"/>
        <v>047-46394</v>
      </c>
      <c r="K58" s="10" t="str">
        <f t="shared" si="26"/>
        <v>047-46395</v>
      </c>
      <c r="L58" s="10" t="str">
        <f t="shared" si="27"/>
        <v>047-46396</v>
      </c>
      <c r="M58" s="10" t="str">
        <f t="shared" si="28"/>
        <v>047-46397</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428</v>
      </c>
      <c r="C59" s="80"/>
      <c r="D59" s="11" t="s">
        <v>197</v>
      </c>
      <c r="E59" s="10" t="str">
        <f>INDEX(施設情報!$D$1:$D$1000,MATCH(D59,施設情報!$C$1:$C$1000,0))</f>
        <v>1</v>
      </c>
      <c r="F59" s="11" t="s">
        <v>275</v>
      </c>
      <c r="G59" s="8" t="str">
        <f t="shared" si="22"/>
        <v>048-46391</v>
      </c>
      <c r="H59" s="10" t="str">
        <f t="shared" si="23"/>
        <v>048-46392</v>
      </c>
      <c r="I59" s="10" t="str">
        <f t="shared" si="24"/>
        <v>048-46393</v>
      </c>
      <c r="J59" s="10" t="str">
        <f t="shared" si="25"/>
        <v>048-46394</v>
      </c>
      <c r="K59" s="10" t="str">
        <f t="shared" si="26"/>
        <v>048-46395</v>
      </c>
      <c r="L59" s="10" t="str">
        <f t="shared" si="27"/>
        <v>048-46396</v>
      </c>
      <c r="M59" s="10" t="str">
        <f t="shared" si="28"/>
        <v>048-46397</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429</v>
      </c>
      <c r="C60" s="80"/>
      <c r="D60" s="11" t="s">
        <v>198</v>
      </c>
      <c r="E60" s="10" t="str">
        <f>INDEX(施設情報!$D$1:$D$1000,MATCH(D60,施設情報!$C$1:$C$1000,0))</f>
        <v>1</v>
      </c>
      <c r="F60" s="11" t="s">
        <v>275</v>
      </c>
      <c r="G60" s="8" t="str">
        <f t="shared" si="22"/>
        <v>049-46391</v>
      </c>
      <c r="H60" s="10" t="str">
        <f t="shared" si="23"/>
        <v>049-46392</v>
      </c>
      <c r="I60" s="10" t="str">
        <f t="shared" si="24"/>
        <v>049-46393</v>
      </c>
      <c r="J60" s="10" t="str">
        <f t="shared" si="25"/>
        <v>049-46394</v>
      </c>
      <c r="K60" s="10" t="str">
        <f t="shared" si="26"/>
        <v>049-46395</v>
      </c>
      <c r="L60" s="10" t="str">
        <f t="shared" si="27"/>
        <v>049-46396</v>
      </c>
      <c r="M60" s="10" t="str">
        <f t="shared" si="28"/>
        <v>049-46397</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430</v>
      </c>
      <c r="C61" s="80"/>
      <c r="D61" s="11" t="s">
        <v>199</v>
      </c>
      <c r="E61" s="10" t="str">
        <f>INDEX(施設情報!$D$1:$D$1000,MATCH(D61,施設情報!$C$1:$C$1000,0))</f>
        <v>1</v>
      </c>
      <c r="F61" s="11" t="s">
        <v>275</v>
      </c>
      <c r="G61" s="8" t="str">
        <f t="shared" si="22"/>
        <v>050-46391</v>
      </c>
      <c r="H61" s="10" t="str">
        <f t="shared" si="23"/>
        <v>050-46392</v>
      </c>
      <c r="I61" s="10" t="str">
        <f t="shared" si="24"/>
        <v>050-46393</v>
      </c>
      <c r="J61" s="10" t="str">
        <f t="shared" si="25"/>
        <v>050-46394</v>
      </c>
      <c r="K61" s="10" t="str">
        <f t="shared" si="26"/>
        <v>050-46395</v>
      </c>
      <c r="L61" s="10" t="str">
        <f t="shared" si="27"/>
        <v>050-46396</v>
      </c>
      <c r="M61" s="10" t="str">
        <f t="shared" si="28"/>
        <v>050-46397</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2" spans="1:181">
      <c r="A62" s="47"/>
      <c r="B62" s="79" t="s">
        <v>431</v>
      </c>
      <c r="C62" s="80"/>
      <c r="D62" s="11" t="s">
        <v>200</v>
      </c>
      <c r="E62" s="10" t="str">
        <f>INDEX(施設情報!$D$1:$D$1000,MATCH(D62,施設情報!$C$1:$C$1000,0))</f>
        <v>1</v>
      </c>
      <c r="F62" s="11" t="s">
        <v>275</v>
      </c>
      <c r="G62" s="8" t="str">
        <f t="shared" si="22"/>
        <v>051-46391</v>
      </c>
      <c r="H62" s="10" t="str">
        <f t="shared" si="23"/>
        <v>051-46392</v>
      </c>
      <c r="I62" s="10" t="str">
        <f t="shared" si="24"/>
        <v>051-46393</v>
      </c>
      <c r="J62" s="10" t="str">
        <f t="shared" si="25"/>
        <v>051-46394</v>
      </c>
      <c r="K62" s="10" t="str">
        <f t="shared" si="26"/>
        <v>051-46395</v>
      </c>
      <c r="L62" s="10" t="str">
        <f t="shared" si="27"/>
        <v>051-46396</v>
      </c>
      <c r="M62" s="10" t="str">
        <f t="shared" si="28"/>
        <v>051-46397</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3" spans="1:181">
      <c r="A63" s="47"/>
      <c r="B63" s="79" t="s">
        <v>432</v>
      </c>
      <c r="C63" s="80"/>
      <c r="D63" s="11" t="s">
        <v>201</v>
      </c>
      <c r="E63" s="10" t="str">
        <f>INDEX(施設情報!$D$1:$D$1000,MATCH(D63,施設情報!$C$1:$C$1000,0))</f>
        <v>1</v>
      </c>
      <c r="F63" s="11" t="s">
        <v>275</v>
      </c>
      <c r="G63" s="8" t="str">
        <f t="shared" si="22"/>
        <v>052-46391</v>
      </c>
      <c r="H63" s="10" t="str">
        <f t="shared" si="23"/>
        <v>052-46392</v>
      </c>
      <c r="I63" s="10" t="str">
        <f t="shared" si="24"/>
        <v>052-46393</v>
      </c>
      <c r="J63" s="10" t="str">
        <f t="shared" si="25"/>
        <v>052-46394</v>
      </c>
      <c r="K63" s="10" t="str">
        <f t="shared" si="26"/>
        <v>052-46395</v>
      </c>
      <c r="L63" s="10" t="str">
        <f t="shared" si="27"/>
        <v>052-46396</v>
      </c>
      <c r="M63" s="10" t="str">
        <f t="shared" si="28"/>
        <v>052-46397</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4" spans="1:181">
      <c r="A64" s="47"/>
      <c r="B64" s="79" t="s">
        <v>433</v>
      </c>
      <c r="C64" s="80"/>
      <c r="D64" s="11" t="s">
        <v>202</v>
      </c>
      <c r="E64" s="10" t="str">
        <f>INDEX(施設情報!$D$1:$D$1000,MATCH(D64,施設情報!$C$1:$C$1000,0))</f>
        <v>1</v>
      </c>
      <c r="F64" s="11" t="s">
        <v>275</v>
      </c>
      <c r="G64" s="8" t="str">
        <f t="shared" si="22"/>
        <v>053-46391</v>
      </c>
      <c r="H64" s="10" t="str">
        <f t="shared" si="23"/>
        <v>053-46392</v>
      </c>
      <c r="I64" s="10" t="str">
        <f t="shared" si="24"/>
        <v>053-46393</v>
      </c>
      <c r="J64" s="10" t="str">
        <f t="shared" si="25"/>
        <v>053-46394</v>
      </c>
      <c r="K64" s="10" t="str">
        <f t="shared" si="26"/>
        <v>053-46395</v>
      </c>
      <c r="L64" s="10" t="str">
        <f t="shared" si="27"/>
        <v>053-46396</v>
      </c>
      <c r="M64" s="10" t="str">
        <f t="shared" si="28"/>
        <v>053-46397</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N$130="×","△","〇")))</f>
        <v>〇</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$130="×","△","〇")))</f>
        <v>〇</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P$130="×","△","〇")))</f>
        <v>〇</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Q$130="×","△","〇")))</f>
        <v>〇</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R$130="×","△","〇")))</f>
        <v>〇</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S$130="×","△","〇")))</f>
        <v>〇</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T$130="×","△","〇")))</f>
        <v>〇</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U$130="×","△","〇")))</f>
        <v>〇</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V$130="×","△","〇")))</f>
        <v>〇</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AE$130="×","△","〇")))</f>
        <v>〇</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AF$130="×","△","〇")))</f>
        <v>〇</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AG$130="×","△","〇")))</f>
        <v>〇</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AH$130="×","△","〇")))</f>
        <v>〇</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AI$130="×","△","〇")))</f>
        <v>〇</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AJ$130="×","△","〇")))</f>
        <v>〇</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AK$130="×","△","〇")))</f>
        <v>〇</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AL$130="×","△","〇")))</f>
        <v>〇</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AM$130="×","△","〇")))</f>
        <v>〇</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AN$130="×","△","〇")))</f>
        <v>〇</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AO$130="×","△","〇")))</f>
        <v>〇</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AP$130="×","△","〇")))</f>
        <v>〇</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AQ$130="×","△","〇")))</f>
        <v>〇</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AR$130="×","△","〇")))</f>
        <v>〇</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AS$130="×","△","〇")))</f>
        <v>〇</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AT$130="×","△","〇")))</f>
        <v>〇</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BC$130="×","△","〇")))</f>
        <v>〇</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BD$130="×","△","〇")))</f>
        <v>〇</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BE$130="×","△","〇")))</f>
        <v>〇</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BF$130="×","△","〇")))</f>
        <v>〇</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BG$130="×","△","〇")))</f>
        <v>〇</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BH$130="×","△","〇")))</f>
        <v>〇</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BI$130="×","△","〇")))</f>
        <v>〇</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BJ$130="×","△","〇")))</f>
        <v>〇</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BK$130="×","△","〇")))</f>
        <v>〇</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BL$130="×","△","〇")))</f>
        <v>〇</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BM$130="×","△","〇")))</f>
        <v>〇</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BN$130="×","△","〇")))</f>
        <v>〇</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BO$130="×","△","〇")))</f>
        <v>〇</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BP$130="×","△","〇")))</f>
        <v>〇</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BQ$130="×","△","〇")))</f>
        <v>〇</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BR$130="×","△","〇")))</f>
        <v>〇</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CA$130="×","△","〇")))</f>
        <v>〇</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CB$130="×","△","〇")))</f>
        <v>〇</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CC$130="×","△","〇")))</f>
        <v>〇</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CD$130="×","△","〇")))</f>
        <v>〇</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CE$130="×","△","〇")))</f>
        <v>〇</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CF$130="×","△","〇")))</f>
        <v>〇</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CG$130="×","△","〇")))</f>
        <v>〇</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CH$130="×","△","〇")))</f>
        <v>〇</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CI$130="×","△","〇")))</f>
        <v>〇</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CJ$130="×","△","〇")))</f>
        <v>〇</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CK$130="×","△","〇")))</f>
        <v>〇</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CL$130="×","△","〇")))</f>
        <v>〇</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CM$130="×","△","〇")))</f>
        <v>〇</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CN$130="×","△","〇")))</f>
        <v>〇</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CO$130="×","△","〇")))</f>
        <v>〇</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CP$130="×","△","〇")))</f>
        <v>〇</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CY$130="×","△","〇")))</f>
        <v>〇</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CZ$130="×","△","〇")))</f>
        <v>〇</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DA$130="×","△","〇")))</f>
        <v>〇</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DB$130="×","△","〇")))</f>
        <v>〇</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DC$130="×","△","〇")))</f>
        <v>〇</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DD$130="×","△","〇")))</f>
        <v>〇</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DE$130="×","△","〇")))</f>
        <v>〇</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DF$130="×","△","〇")))</f>
        <v>〇</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DG$130="×","△","〇")))</f>
        <v>〇</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DH$130="×","△","〇")))</f>
        <v>〇</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DI$130="×","△","〇")))</f>
        <v>〇</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DJ$130="×","△","〇")))</f>
        <v>〇</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DK$130="×","△","〇")))</f>
        <v>〇</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DL$130="×","△","〇")))</f>
        <v>〇</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DM$130="×","△","〇")))</f>
        <v>〇</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DN$130="×","△","〇")))</f>
        <v>〇</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DW$130="×","△","〇")))</f>
        <v>〇</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DX$130="×","△","〇")))</f>
        <v>〇</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DY$130="×","△","〇")))</f>
        <v>〇</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DZ$130="×","△","〇")))</f>
        <v>〇</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EA$130="×","△","〇")))</f>
        <v>〇</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EB$130="×","△","〇")))</f>
        <v>〇</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EC$130="×","△","〇")))</f>
        <v>〇</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FY$130="×","△","〇")))</f>
        <v>×</v>
      </c>
    </row>
    <row r="65" spans="1:181">
      <c r="A65" s="47"/>
      <c r="B65" s="79" t="s">
        <v>434</v>
      </c>
      <c r="C65" s="80"/>
      <c r="D65" s="11" t="s">
        <v>203</v>
      </c>
      <c r="E65" s="10" t="str">
        <f>INDEX(施設情報!$D$1:$D$1000,MATCH(D65,施設情報!$C$1:$C$1000,0))</f>
        <v>1</v>
      </c>
      <c r="F65" s="11"/>
      <c r="G65" s="8" t="str">
        <f t="shared" si="22"/>
        <v>054-46391</v>
      </c>
      <c r="H65" s="10" t="str">
        <f t="shared" si="23"/>
        <v>054-46392</v>
      </c>
      <c r="I65" s="10" t="str">
        <f t="shared" si="24"/>
        <v>054-46393</v>
      </c>
      <c r="J65" s="10" t="str">
        <f t="shared" si="25"/>
        <v>054-46394</v>
      </c>
      <c r="K65" s="10" t="str">
        <f t="shared" si="26"/>
        <v>054-46395</v>
      </c>
      <c r="L65" s="10" t="str">
        <f t="shared" si="27"/>
        <v>054-46396</v>
      </c>
      <c r="M65" s="10" t="str">
        <f t="shared" si="28"/>
        <v>054-46397</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435</v>
      </c>
      <c r="C66" s="80"/>
      <c r="D66" s="11" t="s">
        <v>204</v>
      </c>
      <c r="E66" s="10" t="str">
        <f>INDEX(施設情報!$D$1:$D$1000,MATCH(D66,施設情報!$C$1:$C$1000,0))</f>
        <v>1</v>
      </c>
      <c r="F66" s="11" t="s">
        <v>275</v>
      </c>
      <c r="G66" s="8" t="str">
        <f t="shared" si="22"/>
        <v>055-46391</v>
      </c>
      <c r="H66" s="10" t="str">
        <f t="shared" si="23"/>
        <v>055-46392</v>
      </c>
      <c r="I66" s="10" t="str">
        <f t="shared" si="24"/>
        <v>055-46393</v>
      </c>
      <c r="J66" s="10" t="str">
        <f t="shared" si="25"/>
        <v>055-46394</v>
      </c>
      <c r="K66" s="10" t="str">
        <f t="shared" si="26"/>
        <v>055-46395</v>
      </c>
      <c r="L66" s="10" t="str">
        <f t="shared" si="27"/>
        <v>055-46396</v>
      </c>
      <c r="M66" s="10" t="str">
        <f t="shared" si="28"/>
        <v>055-46397</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436</v>
      </c>
      <c r="C67" s="80"/>
      <c r="D67" s="11" t="s">
        <v>205</v>
      </c>
      <c r="E67" s="10" t="str">
        <f>INDEX(施設情報!$D$1:$D$1000,MATCH(D67,施設情報!$C$1:$C$1000,0))</f>
        <v>1</v>
      </c>
      <c r="F67" s="11" t="s">
        <v>275</v>
      </c>
      <c r="G67" s="8" t="str">
        <f t="shared" si="22"/>
        <v>056-46391</v>
      </c>
      <c r="H67" s="10" t="str">
        <f t="shared" si="23"/>
        <v>056-46392</v>
      </c>
      <c r="I67" s="10" t="str">
        <f t="shared" si="24"/>
        <v>056-46393</v>
      </c>
      <c r="J67" s="10" t="str">
        <f t="shared" si="25"/>
        <v>056-46394</v>
      </c>
      <c r="K67" s="10" t="str">
        <f t="shared" si="26"/>
        <v>056-46395</v>
      </c>
      <c r="L67" s="10" t="str">
        <f t="shared" si="27"/>
        <v>056-46396</v>
      </c>
      <c r="M67" s="10" t="str">
        <f t="shared" si="28"/>
        <v>056-46397</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437</v>
      </c>
      <c r="C68" s="80"/>
      <c r="D68" s="11" t="s">
        <v>206</v>
      </c>
      <c r="E68" s="10" t="str">
        <f>INDEX(施設情報!$D$1:$D$1000,MATCH(D68,施設情報!$C$1:$C$1000,0))</f>
        <v>1</v>
      </c>
      <c r="F68" s="11" t="s">
        <v>275</v>
      </c>
      <c r="G68" s="8" t="str">
        <f t="shared" si="22"/>
        <v>057-46391</v>
      </c>
      <c r="H68" s="10" t="str">
        <f t="shared" si="23"/>
        <v>057-46392</v>
      </c>
      <c r="I68" s="10" t="str">
        <f t="shared" si="24"/>
        <v>057-46393</v>
      </c>
      <c r="J68" s="10" t="str">
        <f t="shared" si="25"/>
        <v>057-46394</v>
      </c>
      <c r="K68" s="10" t="str">
        <f t="shared" si="26"/>
        <v>057-46395</v>
      </c>
      <c r="L68" s="10" t="str">
        <f t="shared" si="27"/>
        <v>057-46396</v>
      </c>
      <c r="M68" s="10" t="str">
        <f t="shared" si="28"/>
        <v>057-46397</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438</v>
      </c>
      <c r="C69" s="80"/>
      <c r="D69" s="11" t="s">
        <v>207</v>
      </c>
      <c r="E69" s="10" t="str">
        <f>INDEX(施設情報!$D$1:$D$1000,MATCH(D69,施設情報!$C$1:$C$1000,0))</f>
        <v>1</v>
      </c>
      <c r="F69" s="11" t="s">
        <v>275</v>
      </c>
      <c r="G69" s="8" t="str">
        <f t="shared" si="22"/>
        <v>058-46391</v>
      </c>
      <c r="H69" s="10" t="str">
        <f t="shared" si="23"/>
        <v>058-46392</v>
      </c>
      <c r="I69" s="10" t="str">
        <f t="shared" si="24"/>
        <v>058-46393</v>
      </c>
      <c r="J69" s="10" t="str">
        <f t="shared" si="25"/>
        <v>058-46394</v>
      </c>
      <c r="K69" s="10" t="str">
        <f t="shared" si="26"/>
        <v>058-46395</v>
      </c>
      <c r="L69" s="10" t="str">
        <f t="shared" si="27"/>
        <v>058-46396</v>
      </c>
      <c r="M69" s="10" t="str">
        <f t="shared" si="28"/>
        <v>058-46397</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439</v>
      </c>
      <c r="C70" s="80"/>
      <c r="D70" s="11" t="s">
        <v>208</v>
      </c>
      <c r="E70" s="10" t="str">
        <f>INDEX(施設情報!$D$1:$D$1000,MATCH(D70,施設情報!$C$1:$C$1000,0))</f>
        <v>1</v>
      </c>
      <c r="F70" s="11" t="s">
        <v>275</v>
      </c>
      <c r="G70" s="8" t="str">
        <f t="shared" si="22"/>
        <v>059-46391</v>
      </c>
      <c r="H70" s="10" t="str">
        <f t="shared" si="23"/>
        <v>059-46392</v>
      </c>
      <c r="I70" s="10" t="str">
        <f t="shared" si="24"/>
        <v>059-46393</v>
      </c>
      <c r="J70" s="10" t="str">
        <f t="shared" si="25"/>
        <v>059-46394</v>
      </c>
      <c r="K70" s="10" t="str">
        <f t="shared" si="26"/>
        <v>059-46395</v>
      </c>
      <c r="L70" s="10" t="str">
        <f t="shared" si="27"/>
        <v>059-46396</v>
      </c>
      <c r="M70" s="10" t="str">
        <f t="shared" si="28"/>
        <v>059-46397</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440</v>
      </c>
      <c r="C71" s="80"/>
      <c r="D71" s="11" t="s">
        <v>209</v>
      </c>
      <c r="E71" s="10" t="str">
        <f>INDEX(施設情報!$D$1:$D$1000,MATCH(D71,施設情報!$C$1:$C$1000,0))</f>
        <v>1</v>
      </c>
      <c r="F71" s="11" t="s">
        <v>275</v>
      </c>
      <c r="G71" s="8" t="str">
        <f t="shared" si="22"/>
        <v>060-46391</v>
      </c>
      <c r="H71" s="10" t="str">
        <f t="shared" si="23"/>
        <v>060-46392</v>
      </c>
      <c r="I71" s="10" t="str">
        <f t="shared" si="24"/>
        <v>060-46393</v>
      </c>
      <c r="J71" s="10" t="str">
        <f t="shared" si="25"/>
        <v>060-46394</v>
      </c>
      <c r="K71" s="10" t="str">
        <f t="shared" si="26"/>
        <v>060-46395</v>
      </c>
      <c r="L71" s="10" t="str">
        <f t="shared" si="27"/>
        <v>060-46396</v>
      </c>
      <c r="M71" s="10" t="str">
        <f t="shared" si="28"/>
        <v>060-46397</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297</v>
      </c>
      <c r="C72" s="80"/>
      <c r="D72" s="11" t="s">
        <v>210</v>
      </c>
      <c r="E72" s="10" t="str">
        <f>INDEX(施設情報!$D$1:$D$1000,MATCH(D72,施設情報!$C$1:$C$1000,0))</f>
        <v>1</v>
      </c>
      <c r="F72" s="11"/>
      <c r="G72" s="8" t="str">
        <f t="shared" si="22"/>
        <v>061-46391</v>
      </c>
      <c r="H72" s="10" t="str">
        <f t="shared" si="23"/>
        <v>061-46392</v>
      </c>
      <c r="I72" s="10" t="str">
        <f t="shared" si="24"/>
        <v>061-46393</v>
      </c>
      <c r="J72" s="10" t="str">
        <f t="shared" si="25"/>
        <v>061-46394</v>
      </c>
      <c r="K72" s="10" t="str">
        <f t="shared" si="26"/>
        <v>061-46395</v>
      </c>
      <c r="L72" s="10" t="str">
        <f t="shared" si="27"/>
        <v>061-46396</v>
      </c>
      <c r="M72" s="10" t="str">
        <f t="shared" si="28"/>
        <v>061-46397</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298</v>
      </c>
      <c r="C73" s="80"/>
      <c r="D73" s="11" t="s">
        <v>211</v>
      </c>
      <c r="E73" s="10" t="str">
        <f>INDEX(施設情報!$D$1:$D$1000,MATCH(D73,施設情報!$C$1:$C$1000,0))</f>
        <v>1</v>
      </c>
      <c r="F73" s="11"/>
      <c r="G73" s="35" t="str">
        <f t="shared" si="22"/>
        <v>062-46391</v>
      </c>
      <c r="H73" s="29" t="str">
        <f t="shared" si="23"/>
        <v>062-46392</v>
      </c>
      <c r="I73" s="29" t="str">
        <f t="shared" si="24"/>
        <v>062-46393</v>
      </c>
      <c r="J73" s="29" t="str">
        <f t="shared" si="25"/>
        <v>062-46394</v>
      </c>
      <c r="K73" s="29" t="str">
        <f t="shared" si="26"/>
        <v>062-46395</v>
      </c>
      <c r="L73" s="29" t="str">
        <f t="shared" si="27"/>
        <v>062-46396</v>
      </c>
      <c r="M73" s="29" t="str">
        <f t="shared" si="28"/>
        <v>062-46397</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126</v>
      </c>
      <c r="B74" s="13"/>
      <c r="C74" s="13"/>
      <c r="D74" s="11" t="s">
        <v>123</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87</v>
      </c>
      <c r="C75" s="82"/>
      <c r="D75" s="11" t="s">
        <v>323</v>
      </c>
      <c r="E75" s="10" t="str">
        <f>INDEX(施設情報!$D$1:$D$1000,MATCH(D75,施設情報!$C$1:$C$1000,0))</f>
        <v>1</v>
      </c>
      <c r="F75" s="11"/>
      <c r="G75" s="8" t="str">
        <f t="shared" ref="G75:G105" si="29">$D75&amp;"-"&amp;$N$5</f>
        <v>063-46391</v>
      </c>
      <c r="H75" s="10" t="str">
        <f t="shared" ref="H75:H105" si="30">$D75&amp;"-"&amp;$AL$5</f>
        <v>063-46392</v>
      </c>
      <c r="I75" s="10" t="str">
        <f t="shared" ref="I75:I105" si="31">$D75&amp;"-"&amp;$BJ$5</f>
        <v>063-46393</v>
      </c>
      <c r="J75" s="10" t="str">
        <f t="shared" ref="J75:J107" si="32">$D75&amp;"-"&amp;$CH$5</f>
        <v>063-46394</v>
      </c>
      <c r="K75" s="10" t="str">
        <f t="shared" ref="K75:K107" si="33">$D75&amp;"-"&amp;$DF$5</f>
        <v>063-46395</v>
      </c>
      <c r="L75" s="10" t="str">
        <f t="shared" ref="L75:L107" si="34">$D75&amp;"-"&amp;$ED$5</f>
        <v>063-46396</v>
      </c>
      <c r="M75" s="10" t="str">
        <f t="shared" ref="M75:M107" si="35">$D75&amp;"-"&amp;$FB$5</f>
        <v>063-46397</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88</v>
      </c>
      <c r="C76" s="82"/>
      <c r="D76" s="11" t="s">
        <v>213</v>
      </c>
      <c r="E76" s="10" t="str">
        <f>INDEX(施設情報!$D$1:$D$1000,MATCH(D76,施設情報!$C$1:$C$1000,0))</f>
        <v>1</v>
      </c>
      <c r="F76" s="11"/>
      <c r="G76" s="8" t="str">
        <f t="shared" si="29"/>
        <v>064-46391</v>
      </c>
      <c r="H76" s="10" t="str">
        <f t="shared" si="30"/>
        <v>064-46392</v>
      </c>
      <c r="I76" s="10" t="str">
        <f t="shared" si="31"/>
        <v>064-46393</v>
      </c>
      <c r="J76" s="10" t="str">
        <f t="shared" si="32"/>
        <v>064-46394</v>
      </c>
      <c r="K76" s="10" t="str">
        <f t="shared" si="33"/>
        <v>064-46395</v>
      </c>
      <c r="L76" s="10" t="str">
        <f t="shared" si="34"/>
        <v>064-46396</v>
      </c>
      <c r="M76" s="10" t="str">
        <f t="shared" si="35"/>
        <v>064-46397</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84</v>
      </c>
      <c r="C77" s="82"/>
      <c r="D77" s="11" t="s">
        <v>214</v>
      </c>
      <c r="E77" s="10" t="str">
        <f>INDEX(施設情報!$D$1:$D$1000,MATCH(D77,施設情報!$C$1:$C$1000,0))</f>
        <v>1</v>
      </c>
      <c r="F77" s="11"/>
      <c r="G77" s="8" t="str">
        <f t="shared" si="29"/>
        <v>065-46391</v>
      </c>
      <c r="H77" s="10" t="str">
        <f t="shared" si="30"/>
        <v>065-46392</v>
      </c>
      <c r="I77" s="10" t="str">
        <f t="shared" si="31"/>
        <v>065-46393</v>
      </c>
      <c r="J77" s="10" t="str">
        <f t="shared" si="32"/>
        <v>065-46394</v>
      </c>
      <c r="K77" s="10" t="str">
        <f t="shared" si="33"/>
        <v>065-46395</v>
      </c>
      <c r="L77" s="10" t="str">
        <f t="shared" si="34"/>
        <v>065-46396</v>
      </c>
      <c r="M77" s="10" t="str">
        <f t="shared" si="35"/>
        <v>065-46397</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85</v>
      </c>
      <c r="C78" s="82"/>
      <c r="D78" s="11" t="s">
        <v>215</v>
      </c>
      <c r="E78" s="10" t="str">
        <f>INDEX(施設情報!$D$1:$D$1000,MATCH(D78,施設情報!$C$1:$C$1000,0))</f>
        <v>1</v>
      </c>
      <c r="F78" s="11"/>
      <c r="G78" s="8" t="str">
        <f t="shared" si="29"/>
        <v>066-46391</v>
      </c>
      <c r="H78" s="10" t="str">
        <f t="shared" si="30"/>
        <v>066-46392</v>
      </c>
      <c r="I78" s="10" t="str">
        <f t="shared" si="31"/>
        <v>066-46393</v>
      </c>
      <c r="J78" s="10" t="str">
        <f t="shared" si="32"/>
        <v>066-46394</v>
      </c>
      <c r="K78" s="10" t="str">
        <f t="shared" si="33"/>
        <v>066-46395</v>
      </c>
      <c r="L78" s="10" t="str">
        <f t="shared" si="34"/>
        <v>066-46396</v>
      </c>
      <c r="M78" s="10" t="str">
        <f t="shared" si="35"/>
        <v>066-46397</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83</v>
      </c>
      <c r="C79" s="82"/>
      <c r="D79" s="11" t="s">
        <v>216</v>
      </c>
      <c r="E79" s="10" t="str">
        <f>INDEX(施設情報!$D$1:$D$1000,MATCH(D79,施設情報!$C$1:$C$1000,0))</f>
        <v>1</v>
      </c>
      <c r="F79" s="11"/>
      <c r="G79" s="8" t="str">
        <f t="shared" si="29"/>
        <v>067-46391</v>
      </c>
      <c r="H79" s="10" t="str">
        <f t="shared" si="30"/>
        <v>067-46392</v>
      </c>
      <c r="I79" s="10" t="str">
        <f t="shared" si="31"/>
        <v>067-46393</v>
      </c>
      <c r="J79" s="10" t="str">
        <f t="shared" si="32"/>
        <v>067-46394</v>
      </c>
      <c r="K79" s="10" t="str">
        <f t="shared" si="33"/>
        <v>067-46395</v>
      </c>
      <c r="L79" s="10" t="str">
        <f t="shared" si="34"/>
        <v>067-46396</v>
      </c>
      <c r="M79" s="10" t="str">
        <f t="shared" si="35"/>
        <v>067-46397</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86</v>
      </c>
      <c r="C80" s="82"/>
      <c r="D80" s="11" t="s">
        <v>217</v>
      </c>
      <c r="E80" s="10" t="str">
        <f>INDEX(施設情報!$D$1:$D$1000,MATCH(D80,施設情報!$C$1:$C$1000,0))</f>
        <v>1</v>
      </c>
      <c r="F80" s="11"/>
      <c r="G80" s="8" t="str">
        <f t="shared" si="29"/>
        <v>068-46391</v>
      </c>
      <c r="H80" s="10" t="str">
        <f t="shared" si="30"/>
        <v>068-46392</v>
      </c>
      <c r="I80" s="10" t="str">
        <f t="shared" si="31"/>
        <v>068-46393</v>
      </c>
      <c r="J80" s="10" t="str">
        <f t="shared" si="32"/>
        <v>068-46394</v>
      </c>
      <c r="K80" s="10" t="str">
        <f t="shared" si="33"/>
        <v>068-46395</v>
      </c>
      <c r="L80" s="10" t="str">
        <f t="shared" si="34"/>
        <v>068-46396</v>
      </c>
      <c r="M80" s="10" t="str">
        <f t="shared" si="35"/>
        <v>068-46397</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270</v>
      </c>
      <c r="C81" s="82"/>
      <c r="D81" s="11" t="s">
        <v>247</v>
      </c>
      <c r="E81" s="10" t="str">
        <f>INDEX(施設情報!$D$1:$D$1000,MATCH(D81,施設情報!$C$1:$C$1000,0))</f>
        <v>1</v>
      </c>
      <c r="F81" s="11" t="s">
        <v>275</v>
      </c>
      <c r="G81" s="8" t="str">
        <f t="shared" si="29"/>
        <v>101-46391</v>
      </c>
      <c r="H81" s="10" t="str">
        <f t="shared" si="30"/>
        <v>101-46392</v>
      </c>
      <c r="I81" s="10" t="str">
        <f t="shared" si="31"/>
        <v>101-46393</v>
      </c>
      <c r="J81" s="10" t="str">
        <f t="shared" si="32"/>
        <v>101-46394</v>
      </c>
      <c r="K81" s="10" t="str">
        <f t="shared" si="33"/>
        <v>101-46395</v>
      </c>
      <c r="L81" s="10" t="str">
        <f t="shared" si="34"/>
        <v>101-46396</v>
      </c>
      <c r="M81" s="10" t="str">
        <f t="shared" si="35"/>
        <v>101-46397</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271</v>
      </c>
      <c r="C82" s="82"/>
      <c r="D82" s="11" t="s">
        <v>248</v>
      </c>
      <c r="E82" s="10" t="str">
        <f>INDEX(施設情報!$D$1:$D$1000,MATCH(D82,施設情報!$C$1:$C$1000,0))</f>
        <v>1</v>
      </c>
      <c r="F82" s="11" t="s">
        <v>275</v>
      </c>
      <c r="G82" s="8" t="str">
        <f t="shared" si="29"/>
        <v>102-46391</v>
      </c>
      <c r="H82" s="10" t="str">
        <f t="shared" si="30"/>
        <v>102-46392</v>
      </c>
      <c r="I82" s="10" t="str">
        <f t="shared" si="31"/>
        <v>102-46393</v>
      </c>
      <c r="J82" s="10" t="str">
        <f t="shared" si="32"/>
        <v>102-46394</v>
      </c>
      <c r="K82" s="10" t="str">
        <f t="shared" si="33"/>
        <v>102-46395</v>
      </c>
      <c r="L82" s="10" t="str">
        <f t="shared" si="34"/>
        <v>102-46396</v>
      </c>
      <c r="M82" s="10" t="str">
        <f t="shared" si="35"/>
        <v>102-46397</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272</v>
      </c>
      <c r="C83" s="82"/>
      <c r="D83" s="11" t="s">
        <v>249</v>
      </c>
      <c r="E83" s="10" t="str">
        <f>INDEX(施設情報!$D$1:$D$1000,MATCH(D83,施設情報!$C$1:$C$1000,0))</f>
        <v>1</v>
      </c>
      <c r="F83" s="11" t="s">
        <v>275</v>
      </c>
      <c r="G83" s="8" t="str">
        <f t="shared" si="29"/>
        <v>103-46391</v>
      </c>
      <c r="H83" s="10" t="str">
        <f t="shared" si="30"/>
        <v>103-46392</v>
      </c>
      <c r="I83" s="10" t="str">
        <f t="shared" si="31"/>
        <v>103-46393</v>
      </c>
      <c r="J83" s="10" t="str">
        <f t="shared" si="32"/>
        <v>103-46394</v>
      </c>
      <c r="K83" s="10" t="str">
        <f t="shared" si="33"/>
        <v>103-46395</v>
      </c>
      <c r="L83" s="10" t="str">
        <f t="shared" si="34"/>
        <v>103-46396</v>
      </c>
      <c r="M83" s="10" t="str">
        <f t="shared" si="35"/>
        <v>103-46397</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277</v>
      </c>
      <c r="C84" s="82"/>
      <c r="D84" s="11" t="s">
        <v>250</v>
      </c>
      <c r="E84" s="10" t="str">
        <f>INDEX(施設情報!$D$1:$D$1000,MATCH(D84,施設情報!$C$1:$C$1000,0))</f>
        <v>1</v>
      </c>
      <c r="F84" s="11" t="s">
        <v>275</v>
      </c>
      <c r="G84" s="8" t="str">
        <f t="shared" si="29"/>
        <v>104-46391</v>
      </c>
      <c r="H84" s="10" t="str">
        <f t="shared" si="30"/>
        <v>104-46392</v>
      </c>
      <c r="I84" s="10" t="str">
        <f t="shared" si="31"/>
        <v>104-46393</v>
      </c>
      <c r="J84" s="10" t="str">
        <f t="shared" si="32"/>
        <v>104-46394</v>
      </c>
      <c r="K84" s="10" t="str">
        <f t="shared" si="33"/>
        <v>104-46395</v>
      </c>
      <c r="L84" s="10" t="str">
        <f t="shared" si="34"/>
        <v>104-46396</v>
      </c>
      <c r="M84" s="10" t="str">
        <f t="shared" si="35"/>
        <v>104-46397</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278</v>
      </c>
      <c r="C85" s="82"/>
      <c r="D85" s="11" t="s">
        <v>251</v>
      </c>
      <c r="E85" s="10" t="str">
        <f>INDEX(施設情報!$D$1:$D$1000,MATCH(D85,施設情報!$C$1:$C$1000,0))</f>
        <v>1</v>
      </c>
      <c r="F85" s="11" t="s">
        <v>275</v>
      </c>
      <c r="G85" s="8" t="str">
        <f t="shared" si="29"/>
        <v>105-46391</v>
      </c>
      <c r="H85" s="10" t="str">
        <f t="shared" si="30"/>
        <v>105-46392</v>
      </c>
      <c r="I85" s="10" t="str">
        <f t="shared" si="31"/>
        <v>105-46393</v>
      </c>
      <c r="J85" s="10" t="str">
        <f t="shared" si="32"/>
        <v>105-46394</v>
      </c>
      <c r="K85" s="10" t="str">
        <f t="shared" si="33"/>
        <v>105-46395</v>
      </c>
      <c r="L85" s="10" t="str">
        <f t="shared" si="34"/>
        <v>105-46396</v>
      </c>
      <c r="M85" s="10" t="str">
        <f t="shared" si="35"/>
        <v>105-46397</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279</v>
      </c>
      <c r="C86" s="82"/>
      <c r="D86" s="11" t="s">
        <v>252</v>
      </c>
      <c r="E86" s="10" t="str">
        <f>INDEX(施設情報!$D$1:$D$1000,MATCH(D86,施設情報!$C$1:$C$1000,0))</f>
        <v>1</v>
      </c>
      <c r="F86" s="11" t="s">
        <v>275</v>
      </c>
      <c r="G86" s="8" t="str">
        <f t="shared" si="29"/>
        <v>106-46391</v>
      </c>
      <c r="H86" s="10" t="str">
        <f t="shared" si="30"/>
        <v>106-46392</v>
      </c>
      <c r="I86" s="10" t="str">
        <f t="shared" si="31"/>
        <v>106-46393</v>
      </c>
      <c r="J86" s="10" t="str">
        <f t="shared" si="32"/>
        <v>106-46394</v>
      </c>
      <c r="K86" s="10" t="str">
        <f t="shared" si="33"/>
        <v>106-46395</v>
      </c>
      <c r="L86" s="10" t="str">
        <f t="shared" si="34"/>
        <v>106-46396</v>
      </c>
      <c r="M86" s="10" t="str">
        <f t="shared" si="35"/>
        <v>106-46397</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441</v>
      </c>
      <c r="C87" s="82"/>
      <c r="D87" s="11" t="s">
        <v>253</v>
      </c>
      <c r="E87" s="10" t="str">
        <f>INDEX(施設情報!$D$1:$D$1000,MATCH(D87,施設情報!$C$1:$C$1000,0))</f>
        <v>1</v>
      </c>
      <c r="F87" s="11" t="s">
        <v>275</v>
      </c>
      <c r="G87" s="8" t="str">
        <f t="shared" si="29"/>
        <v>107-46391</v>
      </c>
      <c r="H87" s="10" t="str">
        <f t="shared" si="30"/>
        <v>107-46392</v>
      </c>
      <c r="I87" s="10" t="str">
        <f t="shared" si="31"/>
        <v>107-46393</v>
      </c>
      <c r="J87" s="10" t="str">
        <f t="shared" si="32"/>
        <v>107-46394</v>
      </c>
      <c r="K87" s="10" t="str">
        <f t="shared" si="33"/>
        <v>107-46395</v>
      </c>
      <c r="L87" s="10" t="str">
        <f t="shared" si="34"/>
        <v>107-46396</v>
      </c>
      <c r="M87" s="10" t="str">
        <f t="shared" si="35"/>
        <v>107-46397</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442</v>
      </c>
      <c r="C88" s="82"/>
      <c r="D88" s="11" t="s">
        <v>254</v>
      </c>
      <c r="E88" s="10" t="str">
        <f>INDEX(施設情報!$D$1:$D$1000,MATCH(D88,施設情報!$C$1:$C$1000,0))</f>
        <v>1</v>
      </c>
      <c r="F88" s="11" t="s">
        <v>275</v>
      </c>
      <c r="G88" s="8" t="str">
        <f t="shared" si="29"/>
        <v>108-46391</v>
      </c>
      <c r="H88" s="10" t="str">
        <f t="shared" si="30"/>
        <v>108-46392</v>
      </c>
      <c r="I88" s="10" t="str">
        <f t="shared" si="31"/>
        <v>108-46393</v>
      </c>
      <c r="J88" s="10" t="str">
        <f t="shared" si="32"/>
        <v>108-46394</v>
      </c>
      <c r="K88" s="10" t="str">
        <f t="shared" si="33"/>
        <v>108-46395</v>
      </c>
      <c r="L88" s="10" t="str">
        <f t="shared" si="34"/>
        <v>108-46396</v>
      </c>
      <c r="M88" s="10" t="str">
        <f t="shared" si="35"/>
        <v>108-46397</v>
      </c>
      <c r="N88" s="36" t="str">
        <f ca="1">IF(OR(N$9="×",N$110="×"),"×",IF(SUMIFS(OFFSET(データ_研究棟施設!$M$5:$M$1048576,0,ROUND(N$8*24,1)),データ_研究棟施設!$J$5:$J$1048576,OFFSET($G$9,ROW()-ROW($N$9),N$6-$D$4))&gt;=50,IF(SUMIFS(OFFSET(データ_研究棟施設!$M$5:$M$1048576,0,ROUND(N$8*24,1)),データ_研究棟施設!$J$5:$J$1048576,OFFSET($G$9,ROW()-ROW($N$9),N$6-$D$4))&gt;=100*$E88,"×","△"),IF(N$110="△","△","〇")))</f>
        <v>〇</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$110="△","△","〇")))</f>
        <v>〇</v>
      </c>
      <c r="P88" s="29" t="str">
        <f ca="1">IF(OR(P$9="×",P$110="×"),"×",IF(SUMIFS(OFFSET(データ_研究棟施設!$M$5:$M$1048576,0,ROUND(P$8*24,1)),データ_研究棟施設!$J$5:$J$1048576,OFFSET($G$9,ROW()-ROW($N$9),P$6-$D$4))&gt;=50,IF(SUMIFS(OFFSET(データ_研究棟施設!$M$5:$M$1048576,0,ROUND(P$8*24,1)),データ_研究棟施設!$J$5:$J$1048576,OFFSET($G$9,ROW()-ROW($N$9),P$6-$D$4))&gt;=100*$E88,"×","△"),IF(P$110="△","△","〇")))</f>
        <v>〇</v>
      </c>
      <c r="Q88" s="29" t="str">
        <f ca="1">IF(OR(Q$9="×",Q$110="×"),"×",IF(SUMIFS(OFFSET(データ_研究棟施設!$M$5:$M$1048576,0,ROUND(Q$8*24,1)),データ_研究棟施設!$J$5:$J$1048576,OFFSET($G$9,ROW()-ROW($N$9),Q$6-$D$4))&gt;=50,IF(SUMIFS(OFFSET(データ_研究棟施設!$M$5:$M$1048576,0,ROUND(Q$8*24,1)),データ_研究棟施設!$J$5:$J$1048576,OFFSET($G$9,ROW()-ROW($N$9),Q$6-$D$4))&gt;=100*$E88,"×","△"),IF(Q$110="△","△","〇")))</f>
        <v>〇</v>
      </c>
      <c r="R88" s="29" t="str">
        <f ca="1">IF(OR(R$9="×",R$110="×"),"×",IF(SUMIFS(OFFSET(データ_研究棟施設!$M$5:$M$1048576,0,ROUND(R$8*24,1)),データ_研究棟施設!$J$5:$J$1048576,OFFSET($G$9,ROW()-ROW($N$9),R$6-$D$4))&gt;=50,IF(SUMIFS(OFFSET(データ_研究棟施設!$M$5:$M$1048576,0,ROUND(R$8*24,1)),データ_研究棟施設!$J$5:$J$1048576,OFFSET($G$9,ROW()-ROW($N$9),R$6-$D$4))&gt;=100*$E88,"×","△"),IF(R$110="△","△","〇")))</f>
        <v>〇</v>
      </c>
      <c r="S88" s="29" t="str">
        <f ca="1">IF(OR(S$9="×",S$110="×"),"×",IF(SUMIFS(OFFSET(データ_研究棟施設!$M$5:$M$1048576,0,ROUND(S$8*24,1)),データ_研究棟施設!$J$5:$J$1048576,OFFSET($G$9,ROW()-ROW($N$9),S$6-$D$4))&gt;=50,IF(SUMIFS(OFFSET(データ_研究棟施設!$M$5:$M$1048576,0,ROUND(S$8*24,1)),データ_研究棟施設!$J$5:$J$1048576,OFFSET($G$9,ROW()-ROW($N$9),S$6-$D$4))&gt;=100*$E88,"×","△"),IF(S$110="△","△","〇")))</f>
        <v>〇</v>
      </c>
      <c r="T88" s="29" t="str">
        <f ca="1">IF(OR(T$9="×",T$110="×"),"×",IF(SUMIFS(OFFSET(データ_研究棟施設!$M$5:$M$1048576,0,ROUND(T$8*24,1)),データ_研究棟施設!$J$5:$J$1048576,OFFSET($G$9,ROW()-ROW($N$9),T$6-$D$4))&gt;=50,IF(SUMIFS(OFFSET(データ_研究棟施設!$M$5:$M$1048576,0,ROUND(T$8*24,1)),データ_研究棟施設!$J$5:$J$1048576,OFFSET($G$9,ROW()-ROW($N$9),T$6-$D$4))&gt;=100*$E88,"×","△"),IF(T$110="△","△","〇")))</f>
        <v>〇</v>
      </c>
      <c r="U88" s="29" t="str">
        <f ca="1">IF(OR(U$9="×",U$110="×"),"×",IF(SUMIFS(OFFSET(データ_研究棟施設!$M$5:$M$1048576,0,ROUND(U$8*24,1)),データ_研究棟施設!$J$5:$J$1048576,OFFSET($G$9,ROW()-ROW($N$9),U$6-$D$4))&gt;=50,IF(SUMIFS(OFFSET(データ_研究棟施設!$M$5:$M$1048576,0,ROUND(U$8*24,1)),データ_研究棟施設!$J$5:$J$1048576,OFFSET($G$9,ROW()-ROW($N$9),U$6-$D$4))&gt;=100*$E88,"×","△"),IF(U$110="△","△","〇")))</f>
        <v>〇</v>
      </c>
      <c r="V88" s="29" t="str">
        <f ca="1">IF(OR(V$9="×",V$110="×"),"×",IF(SUMIFS(OFFSET(データ_研究棟施設!$M$5:$M$1048576,0,ROUND(V$8*24,1)),データ_研究棟施設!$J$5:$J$1048576,OFFSET($G$9,ROW()-ROW($N$9),V$6-$D$4))&gt;=50,IF(SUMIFS(OFFSET(データ_研究棟施設!$M$5:$M$1048576,0,ROUND(V$8*24,1)),データ_研究棟施設!$J$5:$J$1048576,OFFSET($G$9,ROW()-ROW($N$9),V$6-$D$4))&gt;=100*$E88,"×","△"),IF(V$110="△","△","〇")))</f>
        <v>〇</v>
      </c>
      <c r="W88" s="28" t="str">
        <f ca="1">IF(OR(W$9="×",W$110="×"),"×",IF(SUMIFS(OFFSET(データ_研究棟施設!$M$5:$M$1048576,0,ROUND(W$8*24,1)),データ_研究棟施設!$J$5:$J$1048576,OFFSET($G$9,ROW()-ROW($N$9),W$6-$D$4))&gt;=50,IF(SUMIFS(OFFSET(データ_研究棟施設!$M$5:$M$1048576,0,ROUND(W$8*24,1)),データ_研究棟施設!$J$5:$J$1048576,OFFSET($G$9,ROW()-ROW($N$9),W$6-$D$4))&gt;=100*$E88,"×","△"),IF(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AE$110="△","△","〇")))</f>
        <v>〇</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AF$110="△","△","〇")))</f>
        <v>〇</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AG$110="△","△","〇")))</f>
        <v>〇</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AH$110="△","△","〇")))</f>
        <v>〇</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AI$110="△","△","〇")))</f>
        <v>〇</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AJ$110="△","△","〇")))</f>
        <v>〇</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AK$110="△","△","〇")))</f>
        <v>〇</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AL$110="△","△","〇")))</f>
        <v>〇</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AM$110="△","△","〇")))</f>
        <v>〇</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AN$110="△","△","〇")))</f>
        <v>〇</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AO$110="△","△","〇")))</f>
        <v>〇</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AP$110="△","△","〇")))</f>
        <v>〇</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AQ$110="△","△","〇")))</f>
        <v>〇</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AR$110="△","△","〇")))</f>
        <v>〇</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AS$110="△","△","〇")))</f>
        <v>〇</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AT$110="△","△","〇")))</f>
        <v>〇</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BC$110="△","△","〇")))</f>
        <v>〇</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BD$110="△","△","〇")))</f>
        <v>〇</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BE$110="△","△","〇")))</f>
        <v>〇</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BF$110="△","△","〇")))</f>
        <v>〇</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BG$110="△","△","〇")))</f>
        <v>〇</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BH$110="△","△","〇")))</f>
        <v>〇</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BI$110="△","△","〇")))</f>
        <v>〇</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BJ$110="△","△","〇")))</f>
        <v>〇</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BK$110="△","△","〇")))</f>
        <v>〇</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BL$110="△","△","〇")))</f>
        <v>〇</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BM$110="△","△","〇")))</f>
        <v>〇</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BN$110="△","△","〇")))</f>
        <v>〇</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BO$110="△","△","〇")))</f>
        <v>〇</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BP$110="△","△","〇")))</f>
        <v>〇</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BQ$110="△","△","〇")))</f>
        <v>〇</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BR$110="△","△","〇")))</f>
        <v>〇</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CA$110="△","△","〇")))</f>
        <v>〇</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CB$110="△","△","〇")))</f>
        <v>〇</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CC$110="△","△","〇")))</f>
        <v>〇</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CD$110="△","△","〇")))</f>
        <v>〇</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CE$110="△","△","〇")))</f>
        <v>〇</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CF$110="△","△","〇")))</f>
        <v>〇</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CG$110="△","△","〇")))</f>
        <v>〇</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CH$110="△","△","〇")))</f>
        <v>〇</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CI$110="△","△","〇")))</f>
        <v>〇</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CJ$110="△","△","〇")))</f>
        <v>〇</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CK$110="△","△","〇")))</f>
        <v>〇</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CL$110="△","△","〇")))</f>
        <v>〇</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CM$110="△","△","〇")))</f>
        <v>〇</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CN$110="△","△","〇")))</f>
        <v>〇</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CO$110="△","△","〇")))</f>
        <v>〇</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CP$110="△","△","〇")))</f>
        <v>〇</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CY$110="△","△","〇")))</f>
        <v>〇</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CZ$110="△","△","〇")))</f>
        <v>〇</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DA$110="△","△","〇")))</f>
        <v>〇</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DB$110="△","△","〇")))</f>
        <v>〇</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DC$110="△","△","〇")))</f>
        <v>〇</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DD$110="△","△","〇")))</f>
        <v>〇</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DE$110="△","△","〇")))</f>
        <v>〇</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DF$110="△","△","〇")))</f>
        <v>〇</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DG$110="△","△","〇")))</f>
        <v>〇</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DH$110="△","△","〇")))</f>
        <v>〇</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DI$110="△","△","〇")))</f>
        <v>〇</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DJ$110="△","△","〇")))</f>
        <v>〇</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DK$110="△","△","〇")))</f>
        <v>〇</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DL$110="△","△","〇")))</f>
        <v>〇</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DM$110="△","△","〇")))</f>
        <v>〇</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DN$110="△","△","〇")))</f>
        <v>〇</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DW$110="△","△","〇")))</f>
        <v>〇</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DX$110="△","△","〇")))</f>
        <v>〇</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DY$110="△","△","〇")))</f>
        <v>〇</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DZ$110="△","△","〇")))</f>
        <v>〇</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EA$110="△","△","〇")))</f>
        <v>〇</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EB$110="△","△","〇")))</f>
        <v>〇</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EC$110="△","△","〇")))</f>
        <v>〇</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FY$110="△","△","〇")))</f>
        <v>×</v>
      </c>
    </row>
    <row r="89" spans="1:181">
      <c r="A89" s="17"/>
      <c r="B89" s="81" t="s">
        <v>280</v>
      </c>
      <c r="C89" s="82"/>
      <c r="D89" s="11" t="s">
        <v>255</v>
      </c>
      <c r="E89" s="10" t="str">
        <f>INDEX(施設情報!$D$1:$D$1000,MATCH(D89,施設情報!$C$1:$C$1000,0))</f>
        <v>4</v>
      </c>
      <c r="F89" s="11" t="s">
        <v>275</v>
      </c>
      <c r="G89" s="8" t="str">
        <f t="shared" si="29"/>
        <v>109-46391</v>
      </c>
      <c r="H89" s="10" t="str">
        <f t="shared" si="30"/>
        <v>109-46392</v>
      </c>
      <c r="I89" s="10" t="str">
        <f t="shared" si="31"/>
        <v>109-46393</v>
      </c>
      <c r="J89" s="10" t="str">
        <f t="shared" si="32"/>
        <v>109-46394</v>
      </c>
      <c r="K89" s="10" t="str">
        <f t="shared" si="33"/>
        <v>109-46395</v>
      </c>
      <c r="L89" s="10" t="str">
        <f t="shared" si="34"/>
        <v>109-46396</v>
      </c>
      <c r="M89" s="10" t="str">
        <f t="shared" si="35"/>
        <v>109-46397</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283</v>
      </c>
      <c r="C90" s="82"/>
      <c r="D90" s="11" t="s">
        <v>256</v>
      </c>
      <c r="E90" s="10" t="str">
        <f>INDEX(施設情報!$D$1:$D$1000,MATCH(D90,施設情報!$C$1:$C$1000,0))</f>
        <v>2</v>
      </c>
      <c r="F90" s="11" t="s">
        <v>275</v>
      </c>
      <c r="G90" s="8" t="str">
        <f t="shared" si="29"/>
        <v>110-46391</v>
      </c>
      <c r="H90" s="10" t="str">
        <f t="shared" si="30"/>
        <v>110-46392</v>
      </c>
      <c r="I90" s="10" t="str">
        <f t="shared" si="31"/>
        <v>110-46393</v>
      </c>
      <c r="J90" s="10" t="str">
        <f t="shared" si="32"/>
        <v>110-46394</v>
      </c>
      <c r="K90" s="10" t="str">
        <f t="shared" si="33"/>
        <v>110-46395</v>
      </c>
      <c r="L90" s="10" t="str">
        <f t="shared" si="34"/>
        <v>110-46396</v>
      </c>
      <c r="M90" s="10" t="str">
        <f t="shared" si="35"/>
        <v>110-46397</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285</v>
      </c>
      <c r="C91" s="82"/>
      <c r="D91" s="11" t="s">
        <v>257</v>
      </c>
      <c r="E91" s="10" t="str">
        <f>INDEX(施設情報!$D$1:$D$1000,MATCH(D91,施設情報!$C$1:$C$1000,0))</f>
        <v>2</v>
      </c>
      <c r="F91" s="11" t="s">
        <v>275</v>
      </c>
      <c r="G91" s="8" t="str">
        <f t="shared" si="29"/>
        <v>111-46391</v>
      </c>
      <c r="H91" s="10" t="str">
        <f t="shared" si="30"/>
        <v>111-46392</v>
      </c>
      <c r="I91" s="10" t="str">
        <f t="shared" si="31"/>
        <v>111-46393</v>
      </c>
      <c r="J91" s="10" t="str">
        <f t="shared" si="32"/>
        <v>111-46394</v>
      </c>
      <c r="K91" s="10" t="str">
        <f t="shared" si="33"/>
        <v>111-46395</v>
      </c>
      <c r="L91" s="10" t="str">
        <f t="shared" si="34"/>
        <v>111-46396</v>
      </c>
      <c r="M91" s="10" t="str">
        <f t="shared" si="35"/>
        <v>111-46397</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281</v>
      </c>
      <c r="C92" s="82"/>
      <c r="D92" s="11" t="s">
        <v>258</v>
      </c>
      <c r="E92" s="10" t="str">
        <f>INDEX(施設情報!$D$1:$D$1000,MATCH(D92,施設情報!$C$1:$C$1000,0))</f>
        <v>4</v>
      </c>
      <c r="F92" s="11" t="s">
        <v>275</v>
      </c>
      <c r="G92" s="8" t="str">
        <f t="shared" si="29"/>
        <v>112-46391</v>
      </c>
      <c r="H92" s="10" t="str">
        <f t="shared" si="30"/>
        <v>112-46392</v>
      </c>
      <c r="I92" s="10" t="str">
        <f t="shared" si="31"/>
        <v>112-46393</v>
      </c>
      <c r="J92" s="10" t="str">
        <f t="shared" si="32"/>
        <v>112-46394</v>
      </c>
      <c r="K92" s="10" t="str">
        <f t="shared" si="33"/>
        <v>112-46395</v>
      </c>
      <c r="L92" s="10" t="str">
        <f t="shared" si="34"/>
        <v>112-46396</v>
      </c>
      <c r="M92" s="10" t="str">
        <f t="shared" si="35"/>
        <v>112-46397</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284</v>
      </c>
      <c r="C93" s="82"/>
      <c r="D93" s="11" t="s">
        <v>259</v>
      </c>
      <c r="E93" s="10" t="str">
        <f>INDEX(施設情報!$D$1:$D$1000,MATCH(D93,施設情報!$C$1:$C$1000,0))</f>
        <v>1</v>
      </c>
      <c r="F93" s="11" t="s">
        <v>275</v>
      </c>
      <c r="G93" s="8" t="str">
        <f t="shared" si="29"/>
        <v>113-46391</v>
      </c>
      <c r="H93" s="10" t="str">
        <f t="shared" si="30"/>
        <v>113-46392</v>
      </c>
      <c r="I93" s="10" t="str">
        <f t="shared" si="31"/>
        <v>113-46393</v>
      </c>
      <c r="J93" s="10" t="str">
        <f t="shared" si="32"/>
        <v>113-46394</v>
      </c>
      <c r="K93" s="10" t="str">
        <f t="shared" si="33"/>
        <v>113-46395</v>
      </c>
      <c r="L93" s="10" t="str">
        <f t="shared" si="34"/>
        <v>113-46396</v>
      </c>
      <c r="M93" s="10" t="str">
        <f t="shared" si="35"/>
        <v>113-46397</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286</v>
      </c>
      <c r="C94" s="82"/>
      <c r="D94" s="11" t="s">
        <v>260</v>
      </c>
      <c r="E94" s="10" t="str">
        <f>INDEX(施設情報!$D$1:$D$1000,MATCH(D94,施設情報!$C$1:$C$1000,0))</f>
        <v>1</v>
      </c>
      <c r="F94" s="11" t="s">
        <v>275</v>
      </c>
      <c r="G94" s="8" t="str">
        <f t="shared" si="29"/>
        <v>114-46391</v>
      </c>
      <c r="H94" s="10" t="str">
        <f t="shared" si="30"/>
        <v>114-46392</v>
      </c>
      <c r="I94" s="10" t="str">
        <f t="shared" si="31"/>
        <v>114-46393</v>
      </c>
      <c r="J94" s="10" t="str">
        <f t="shared" si="32"/>
        <v>114-46394</v>
      </c>
      <c r="K94" s="10" t="str">
        <f t="shared" si="33"/>
        <v>114-46395</v>
      </c>
      <c r="L94" s="10" t="str">
        <f t="shared" si="34"/>
        <v>114-46396</v>
      </c>
      <c r="M94" s="10" t="str">
        <f t="shared" si="35"/>
        <v>114-46397</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282</v>
      </c>
      <c r="C95" s="82"/>
      <c r="D95" s="11" t="s">
        <v>261</v>
      </c>
      <c r="E95" s="10" t="str">
        <f>INDEX(施設情報!$D$1:$D$1000,MATCH(D95,施設情報!$C$1:$C$1000,0))</f>
        <v>3</v>
      </c>
      <c r="F95" s="11" t="s">
        <v>275</v>
      </c>
      <c r="G95" s="8" t="str">
        <f t="shared" si="29"/>
        <v>115-46391</v>
      </c>
      <c r="H95" s="10" t="str">
        <f t="shared" si="30"/>
        <v>115-46392</v>
      </c>
      <c r="I95" s="10" t="str">
        <f t="shared" si="31"/>
        <v>115-46393</v>
      </c>
      <c r="J95" s="10" t="str">
        <f t="shared" si="32"/>
        <v>115-46394</v>
      </c>
      <c r="K95" s="10" t="str">
        <f t="shared" si="33"/>
        <v>115-46395</v>
      </c>
      <c r="L95" s="10" t="str">
        <f t="shared" si="34"/>
        <v>115-46396</v>
      </c>
      <c r="M95" s="10" t="str">
        <f t="shared" si="35"/>
        <v>115-46397</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300</v>
      </c>
      <c r="C96" s="82"/>
      <c r="D96" s="11" t="s">
        <v>262</v>
      </c>
      <c r="E96" s="10" t="str">
        <f>INDEX(施設情報!$D$1:$D$1000,MATCH(D96,施設情報!$C$1:$C$1000,0))</f>
        <v>2</v>
      </c>
      <c r="F96" s="11" t="s">
        <v>275</v>
      </c>
      <c r="G96" s="8" t="str">
        <f t="shared" si="29"/>
        <v>116-46391</v>
      </c>
      <c r="H96" s="10" t="str">
        <f t="shared" si="30"/>
        <v>116-46392</v>
      </c>
      <c r="I96" s="10" t="str">
        <f t="shared" si="31"/>
        <v>116-46393</v>
      </c>
      <c r="J96" s="10" t="str">
        <f t="shared" si="32"/>
        <v>116-46394</v>
      </c>
      <c r="K96" s="10" t="str">
        <f t="shared" si="33"/>
        <v>116-46395</v>
      </c>
      <c r="L96" s="10" t="str">
        <f t="shared" si="34"/>
        <v>116-46396</v>
      </c>
      <c r="M96" s="10" t="str">
        <f t="shared" si="35"/>
        <v>116-46397</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299</v>
      </c>
      <c r="C97" s="82"/>
      <c r="D97" s="11" t="s">
        <v>396</v>
      </c>
      <c r="E97" s="10" t="str">
        <f>INDEX(施設情報!$D$1:$D$1000,MATCH(D97,施設情報!$C$1:$C$1000,0))</f>
        <v>1</v>
      </c>
      <c r="F97" s="11"/>
      <c r="G97" s="8" t="str">
        <f t="shared" si="29"/>
        <v>069-46391</v>
      </c>
      <c r="H97" s="10" t="str">
        <f t="shared" si="30"/>
        <v>069-46392</v>
      </c>
      <c r="I97" s="10" t="str">
        <f t="shared" si="31"/>
        <v>069-46393</v>
      </c>
      <c r="J97" s="10" t="str">
        <f t="shared" si="32"/>
        <v>069-46394</v>
      </c>
      <c r="K97" s="10" t="str">
        <f t="shared" si="33"/>
        <v>069-46395</v>
      </c>
      <c r="L97" s="10" t="str">
        <f t="shared" si="34"/>
        <v>069-46396</v>
      </c>
      <c r="M97" s="10" t="str">
        <f t="shared" si="35"/>
        <v>069-46397</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317</v>
      </c>
      <c r="C98" s="82"/>
      <c r="D98" s="11" t="s">
        <v>219</v>
      </c>
      <c r="E98" s="10">
        <v>2</v>
      </c>
      <c r="F98" s="11"/>
      <c r="G98" s="8" t="str">
        <f t="shared" si="29"/>
        <v>070-46391</v>
      </c>
      <c r="H98" s="10" t="str">
        <f t="shared" si="30"/>
        <v>070-46392</v>
      </c>
      <c r="I98" s="10" t="str">
        <f t="shared" si="31"/>
        <v>070-46393</v>
      </c>
      <c r="J98" s="10" t="str">
        <f t="shared" si="32"/>
        <v>070-46394</v>
      </c>
      <c r="K98" s="10" t="str">
        <f t="shared" si="33"/>
        <v>070-46395</v>
      </c>
      <c r="L98" s="10" t="str">
        <f t="shared" si="34"/>
        <v>070-46396</v>
      </c>
      <c r="M98" s="10" t="str">
        <f t="shared" si="35"/>
        <v>070-46397</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301</v>
      </c>
      <c r="C99" s="82"/>
      <c r="D99" s="11" t="s">
        <v>263</v>
      </c>
      <c r="E99" s="10" t="str">
        <f>INDEX(施設情報!$D$1:$D$1000,MATCH(D99,施設情報!$C$1:$C$1000,0))</f>
        <v>1</v>
      </c>
      <c r="F99" s="11" t="s">
        <v>275</v>
      </c>
      <c r="G99" s="8" t="str">
        <f t="shared" si="29"/>
        <v>117-46391</v>
      </c>
      <c r="H99" s="10" t="str">
        <f t="shared" si="30"/>
        <v>117-46392</v>
      </c>
      <c r="I99" s="10" t="str">
        <f t="shared" si="31"/>
        <v>117-46393</v>
      </c>
      <c r="J99" s="10" t="str">
        <f t="shared" si="32"/>
        <v>117-46394</v>
      </c>
      <c r="K99" s="10" t="str">
        <f t="shared" si="33"/>
        <v>117-46395</v>
      </c>
      <c r="L99" s="10" t="str">
        <f t="shared" si="34"/>
        <v>117-46396</v>
      </c>
      <c r="M99" s="10" t="str">
        <f t="shared" si="35"/>
        <v>117-46397</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302</v>
      </c>
      <c r="C100" s="82"/>
      <c r="D100" s="11" t="s">
        <v>264</v>
      </c>
      <c r="E100" s="10" t="str">
        <f>INDEX(施設情報!$D$1:$D$1000,MATCH(D100,施設情報!$C$1:$C$1000,0))</f>
        <v>1</v>
      </c>
      <c r="F100" s="11" t="s">
        <v>275</v>
      </c>
      <c r="G100" s="8" t="str">
        <f t="shared" si="29"/>
        <v>118-46391</v>
      </c>
      <c r="H100" s="10" t="str">
        <f t="shared" si="30"/>
        <v>118-46392</v>
      </c>
      <c r="I100" s="10" t="str">
        <f t="shared" si="31"/>
        <v>118-46393</v>
      </c>
      <c r="J100" s="10" t="str">
        <f t="shared" si="32"/>
        <v>118-46394</v>
      </c>
      <c r="K100" s="10" t="str">
        <f t="shared" si="33"/>
        <v>118-46395</v>
      </c>
      <c r="L100" s="10" t="str">
        <f t="shared" si="34"/>
        <v>118-46396</v>
      </c>
      <c r="M100" s="10" t="str">
        <f t="shared" si="35"/>
        <v>118-46397</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303</v>
      </c>
      <c r="C101" s="82"/>
      <c r="D101" s="11" t="s">
        <v>265</v>
      </c>
      <c r="E101" s="10" t="str">
        <f>INDEX(施設情報!$D$1:$D$1000,MATCH(D101,施設情報!$C$1:$C$1000,0))</f>
        <v>1</v>
      </c>
      <c r="F101" s="11" t="s">
        <v>275</v>
      </c>
      <c r="G101" s="8" t="str">
        <f t="shared" si="29"/>
        <v>119-46391</v>
      </c>
      <c r="H101" s="10" t="str">
        <f t="shared" si="30"/>
        <v>119-46392</v>
      </c>
      <c r="I101" s="10" t="str">
        <f t="shared" si="31"/>
        <v>119-46393</v>
      </c>
      <c r="J101" s="10" t="str">
        <f t="shared" si="32"/>
        <v>119-46394</v>
      </c>
      <c r="K101" s="10" t="str">
        <f t="shared" si="33"/>
        <v>119-46395</v>
      </c>
      <c r="L101" s="10" t="str">
        <f t="shared" si="34"/>
        <v>119-46396</v>
      </c>
      <c r="M101" s="10" t="str">
        <f t="shared" si="35"/>
        <v>119-46397</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〇</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〇</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〇</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〇</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〇</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〇</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〇</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〇</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〇</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〇</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〇</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〇</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〇</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〇</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〇</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〇</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〇</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〇</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〇</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〇</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〇</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〇</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〇</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〇</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304</v>
      </c>
      <c r="C102" s="82"/>
      <c r="D102" s="11" t="s">
        <v>266</v>
      </c>
      <c r="E102" s="10" t="str">
        <f>INDEX(施設情報!$D$1:$D$1000,MATCH(D102,施設情報!$C$1:$C$1000,0))</f>
        <v>1</v>
      </c>
      <c r="F102" s="11" t="s">
        <v>275</v>
      </c>
      <c r="G102" s="8" t="str">
        <f t="shared" si="29"/>
        <v>120-46391</v>
      </c>
      <c r="H102" s="10" t="str">
        <f t="shared" si="30"/>
        <v>120-46392</v>
      </c>
      <c r="I102" s="10" t="str">
        <f t="shared" si="31"/>
        <v>120-46393</v>
      </c>
      <c r="J102" s="10" t="str">
        <f t="shared" si="32"/>
        <v>120-46394</v>
      </c>
      <c r="K102" s="10" t="str">
        <f t="shared" si="33"/>
        <v>120-46395</v>
      </c>
      <c r="L102" s="10" t="str">
        <f t="shared" si="34"/>
        <v>120-46396</v>
      </c>
      <c r="M102" s="10" t="str">
        <f t="shared" si="35"/>
        <v>120-46397</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〇</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〇</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〇</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〇</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〇</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〇</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〇</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〇</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〇</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〇</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〇</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〇</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〇</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〇</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〇</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〇</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〇</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〇</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〇</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〇</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〇</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〇</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〇</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〇</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305</v>
      </c>
      <c r="C103" s="82"/>
      <c r="D103" s="11" t="s">
        <v>267</v>
      </c>
      <c r="E103" s="10" t="str">
        <f>INDEX(施設情報!$D$1:$D$1000,MATCH(D103,施設情報!$C$1:$C$1000,0))</f>
        <v>1</v>
      </c>
      <c r="F103" s="11" t="s">
        <v>275</v>
      </c>
      <c r="G103" s="8" t="str">
        <f t="shared" si="29"/>
        <v>121-46391</v>
      </c>
      <c r="H103" s="10" t="str">
        <f t="shared" si="30"/>
        <v>121-46392</v>
      </c>
      <c r="I103" s="10" t="str">
        <f t="shared" si="31"/>
        <v>121-46393</v>
      </c>
      <c r="J103" s="10" t="str">
        <f t="shared" si="32"/>
        <v>121-46394</v>
      </c>
      <c r="K103" s="10" t="str">
        <f t="shared" si="33"/>
        <v>121-46395</v>
      </c>
      <c r="L103" s="10" t="str">
        <f t="shared" si="34"/>
        <v>121-46396</v>
      </c>
      <c r="M103" s="10" t="str">
        <f t="shared" si="35"/>
        <v>121-46397</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〇</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〇</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〇</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〇</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〇</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〇</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〇</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〇</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〇</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〇</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〇</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〇</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〇</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〇</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〇</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〇</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〇</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〇</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〇</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〇</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〇</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〇</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〇</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〇</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306</v>
      </c>
      <c r="C104" s="82"/>
      <c r="D104" s="11" t="s">
        <v>268</v>
      </c>
      <c r="E104" s="10" t="str">
        <f>INDEX(施設情報!$D$1:$D$1000,MATCH(D104,施設情報!$C$1:$C$1000,0))</f>
        <v>2</v>
      </c>
      <c r="F104" s="11" t="s">
        <v>275</v>
      </c>
      <c r="G104" s="8" t="str">
        <f t="shared" si="29"/>
        <v>122-46391</v>
      </c>
      <c r="H104" s="10" t="str">
        <f t="shared" si="30"/>
        <v>122-46392</v>
      </c>
      <c r="I104" s="10" t="str">
        <f t="shared" si="31"/>
        <v>122-46393</v>
      </c>
      <c r="J104" s="10" t="str">
        <f t="shared" si="32"/>
        <v>122-46394</v>
      </c>
      <c r="K104" s="10" t="str">
        <f t="shared" si="33"/>
        <v>122-46395</v>
      </c>
      <c r="L104" s="10" t="str">
        <f t="shared" si="34"/>
        <v>122-46396</v>
      </c>
      <c r="M104" s="10" t="str">
        <f t="shared" si="35"/>
        <v>122-46397</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307</v>
      </c>
      <c r="C105" s="82"/>
      <c r="D105" s="11" t="s">
        <v>273</v>
      </c>
      <c r="E105" s="10" t="str">
        <f>INDEX(施設情報!$D$1:$D$1000,MATCH(D105,施設情報!$C$1:$C$1000,0))</f>
        <v>1</v>
      </c>
      <c r="F105" s="11" t="s">
        <v>275</v>
      </c>
      <c r="G105" s="8" t="str">
        <f t="shared" si="29"/>
        <v>123-46391</v>
      </c>
      <c r="H105" s="10" t="str">
        <f t="shared" si="30"/>
        <v>123-46392</v>
      </c>
      <c r="I105" s="10" t="str">
        <f t="shared" si="31"/>
        <v>123-46393</v>
      </c>
      <c r="J105" s="10" t="str">
        <f t="shared" si="32"/>
        <v>123-46394</v>
      </c>
      <c r="K105" s="10" t="str">
        <f t="shared" si="33"/>
        <v>123-46395</v>
      </c>
      <c r="L105" s="10" t="str">
        <f t="shared" si="34"/>
        <v>123-46396</v>
      </c>
      <c r="M105" s="10" t="str">
        <f t="shared" si="35"/>
        <v>123-46397</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115</v>
      </c>
      <c r="D107" s="11">
        <v>999</v>
      </c>
      <c r="E107" s="11"/>
      <c r="F107" s="11"/>
      <c r="G107" s="8" t="str">
        <f t="shared" ref="G107" si="36">$D107&amp;"-"&amp;$N$5</f>
        <v>999-46391</v>
      </c>
      <c r="H107" s="10" t="str">
        <f t="shared" ref="H107" si="37">$D107&amp;"-"&amp;$AL$5</f>
        <v>999-46392</v>
      </c>
      <c r="I107" s="10" t="str">
        <f t="shared" ref="I107" si="38">$D107&amp;"-"&amp;$BJ$5</f>
        <v>999-46393</v>
      </c>
      <c r="J107" s="10" t="str">
        <f t="shared" si="32"/>
        <v>999-46394</v>
      </c>
      <c r="K107" s="10" t="str">
        <f t="shared" si="33"/>
        <v>999-46395</v>
      </c>
      <c r="L107" s="10" t="str">
        <f t="shared" si="34"/>
        <v>999-46396</v>
      </c>
      <c r="M107" s="10" t="str">
        <f t="shared" si="35"/>
        <v>999-46397</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6" t="s">
        <v>470</v>
      </c>
    </row>
    <row r="110" spans="1:181">
      <c r="A110" s="14" t="s">
        <v>471</v>
      </c>
      <c r="D110" s="11" t="s">
        <v>220</v>
      </c>
      <c r="E110" s="10" t="str">
        <f>INDEX(施設情報!$D$1:$D$1000,MATCH(D110,施設情報!$C$1:$C$1000,0))</f>
        <v>1</v>
      </c>
      <c r="F110" s="11"/>
      <c r="G110" s="8" t="str">
        <f>$D110&amp;"-"&amp;$N$5</f>
        <v>002-46391</v>
      </c>
      <c r="H110" s="10" t="str">
        <f>$D110&amp;"-"&amp;$AL$5</f>
        <v>002-46392</v>
      </c>
      <c r="I110" s="10" t="str">
        <f>$D110&amp;"-"&amp;$BJ$5</f>
        <v>002-46393</v>
      </c>
      <c r="J110" s="10" t="str">
        <f>$D110&amp;"-"&amp;$CH$5</f>
        <v>002-46394</v>
      </c>
      <c r="K110" s="10" t="str">
        <f>$D110&amp;"-"&amp;$DF$5</f>
        <v>002-46395</v>
      </c>
      <c r="L110" s="10" t="str">
        <f>$D110&amp;"-"&amp;$ED$5</f>
        <v>002-46396</v>
      </c>
      <c r="M110" s="10" t="str">
        <f>$D110&amp;"-"&amp;$FB$5</f>
        <v>002-46397</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472</v>
      </c>
      <c r="B111" s="206" t="s">
        <v>498</v>
      </c>
    </row>
    <row r="112" spans="1:181">
      <c r="B112" s="206" t="s">
        <v>473</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39</v>
      </c>
      <c r="C113" s="73"/>
      <c r="D113" s="11" t="s">
        <v>221</v>
      </c>
      <c r="E113" s="10" t="str">
        <f>INDEX(施設情報!$D$1:$D$1000,MATCH(D113,施設情報!$C$1:$C$1000,0))</f>
        <v>1</v>
      </c>
      <c r="F113" s="11"/>
      <c r="G113" s="8" t="str">
        <f t="shared" ref="G113:G114" si="42">$D113&amp;"-"&amp;$N$5</f>
        <v>003-46391</v>
      </c>
      <c r="H113" s="10" t="str">
        <f>$D113&amp;"-"&amp;$AL$5</f>
        <v>003-46392</v>
      </c>
      <c r="I113" s="10" t="str">
        <f t="shared" ref="I113:I114" si="43">$D113&amp;"-"&amp;$BJ$5</f>
        <v>003-46393</v>
      </c>
      <c r="J113" s="10" t="str">
        <f t="shared" ref="J113:J114" si="44">$D113&amp;"-"&amp;$CH$5</f>
        <v>003-46394</v>
      </c>
      <c r="K113" s="10" t="str">
        <f t="shared" ref="K113:K114" si="45">$D113&amp;"-"&amp;$DF$5</f>
        <v>003-46395</v>
      </c>
      <c r="L113" s="10" t="str">
        <f t="shared" ref="L113:L114" si="46">$D113&amp;"-"&amp;$ED$5</f>
        <v>003-46396</v>
      </c>
      <c r="M113" s="10" t="str">
        <f t="shared" ref="M113:M114" si="47">$D113&amp;"-"&amp;$FB$5</f>
        <v>003-46397</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96</v>
      </c>
      <c r="C114" s="73"/>
      <c r="D114" s="11" t="s">
        <v>158</v>
      </c>
      <c r="E114" s="10" t="str">
        <f>INDEX(施設情報!$D$1:$D$1000,MATCH(D114,施設情報!$C$1:$C$1000,0))</f>
        <v>1</v>
      </c>
      <c r="F114" s="11"/>
      <c r="G114" s="8" t="str">
        <f t="shared" si="42"/>
        <v>008-46391</v>
      </c>
      <c r="H114" s="10" t="str">
        <f t="shared" ref="H114" si="48">$D114&amp;"-"&amp;$AL$5</f>
        <v>008-46392</v>
      </c>
      <c r="I114" s="10" t="str">
        <f t="shared" si="43"/>
        <v>008-46393</v>
      </c>
      <c r="J114" s="10" t="str">
        <f t="shared" si="44"/>
        <v>008-46394</v>
      </c>
      <c r="K114" s="10" t="str">
        <f t="shared" si="45"/>
        <v>008-46395</v>
      </c>
      <c r="L114" s="10" t="str">
        <f t="shared" si="46"/>
        <v>008-46396</v>
      </c>
      <c r="M114" s="10" t="str">
        <f t="shared" si="47"/>
        <v>008-46397</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6" t="s">
        <v>474</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187</v>
      </c>
      <c r="E116" s="10" t="str">
        <f>INDEX(施設情報!$D$1:$D$1000,MATCH(D116,施設情報!$C$1:$C$1000,0))</f>
        <v>1</v>
      </c>
      <c r="F116" s="11"/>
      <c r="G116" s="8" t="str">
        <f t="shared" ref="G116:G121" si="52">$D116&amp;"-"&amp;$N$5</f>
        <v>038-46391</v>
      </c>
      <c r="H116" s="10" t="str">
        <f t="shared" ref="H116:H121" si="53">$D116&amp;"-"&amp;$AL$5</f>
        <v>038-46392</v>
      </c>
      <c r="I116" s="10" t="str">
        <f t="shared" ref="I116:I121" si="54">$D116&amp;"-"&amp;$BJ$5</f>
        <v>038-46393</v>
      </c>
      <c r="J116" s="10" t="str">
        <f t="shared" ref="J116:J121" si="55">$D116&amp;"-"&amp;$CH$5</f>
        <v>038-46394</v>
      </c>
      <c r="K116" s="10" t="str">
        <f t="shared" ref="K116:K121" si="56">$D116&amp;"-"&amp;$DF$5</f>
        <v>038-46395</v>
      </c>
      <c r="L116" s="10" t="str">
        <f t="shared" ref="L116:L121" si="57">$D116&amp;"-"&amp;$ED$5</f>
        <v>038-46396</v>
      </c>
      <c r="M116" s="10" t="str">
        <f t="shared" ref="M116:M121" si="58">$D116&amp;"-"&amp;$FB$5</f>
        <v>038-46397</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188</v>
      </c>
      <c r="E117" s="10" t="str">
        <f>INDEX(施設情報!$D$1:$D$1000,MATCH(D117,施設情報!$C$1:$C$1000,0))</f>
        <v>1</v>
      </c>
      <c r="F117" s="11"/>
      <c r="G117" s="8" t="str">
        <f t="shared" si="52"/>
        <v>039-46391</v>
      </c>
      <c r="H117" s="10" t="str">
        <f t="shared" si="53"/>
        <v>039-46392</v>
      </c>
      <c r="I117" s="10" t="str">
        <f t="shared" si="54"/>
        <v>039-46393</v>
      </c>
      <c r="J117" s="10" t="str">
        <f t="shared" si="55"/>
        <v>039-46394</v>
      </c>
      <c r="K117" s="10" t="str">
        <f t="shared" si="56"/>
        <v>039-46395</v>
      </c>
      <c r="L117" s="10" t="str">
        <f t="shared" si="57"/>
        <v>039-46396</v>
      </c>
      <c r="M117" s="10" t="str">
        <f t="shared" si="58"/>
        <v>039-46397</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189</v>
      </c>
      <c r="E118" s="10" t="str">
        <f>INDEX(施設情報!$D$1:$D$1000,MATCH(D118,施設情報!$C$1:$C$1000,0))</f>
        <v>1</v>
      </c>
      <c r="F118" s="11"/>
      <c r="G118" s="8" t="str">
        <f t="shared" si="52"/>
        <v>040-46391</v>
      </c>
      <c r="H118" s="10" t="str">
        <f t="shared" si="53"/>
        <v>040-46392</v>
      </c>
      <c r="I118" s="10" t="str">
        <f t="shared" si="54"/>
        <v>040-46393</v>
      </c>
      <c r="J118" s="10" t="str">
        <f t="shared" si="55"/>
        <v>040-46394</v>
      </c>
      <c r="K118" s="10" t="str">
        <f t="shared" si="56"/>
        <v>040-46395</v>
      </c>
      <c r="L118" s="10" t="str">
        <f t="shared" si="57"/>
        <v>040-46396</v>
      </c>
      <c r="M118" s="10" t="str">
        <f t="shared" si="58"/>
        <v>040-46397</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190</v>
      </c>
      <c r="E119" s="10" t="str">
        <f>INDEX(施設情報!$D$1:$D$1000,MATCH(D119,施設情報!$C$1:$C$1000,0))</f>
        <v>1</v>
      </c>
      <c r="F119" s="11"/>
      <c r="G119" s="8" t="str">
        <f t="shared" si="52"/>
        <v>041-46391</v>
      </c>
      <c r="H119" s="10" t="str">
        <f t="shared" si="53"/>
        <v>041-46392</v>
      </c>
      <c r="I119" s="10" t="str">
        <f t="shared" si="54"/>
        <v>041-46393</v>
      </c>
      <c r="J119" s="10" t="str">
        <f t="shared" si="55"/>
        <v>041-46394</v>
      </c>
      <c r="K119" s="10" t="str">
        <f t="shared" si="56"/>
        <v>041-46395</v>
      </c>
      <c r="L119" s="10" t="str">
        <f t="shared" si="57"/>
        <v>041-46396</v>
      </c>
      <c r="M119" s="10" t="str">
        <f t="shared" si="58"/>
        <v>041-46397</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191</v>
      </c>
      <c r="E120" s="10" t="str">
        <f>INDEX(施設情報!$D$1:$D$1000,MATCH(D120,施設情報!$C$1:$C$1000,0))</f>
        <v>1</v>
      </c>
      <c r="F120" s="11"/>
      <c r="G120" s="8" t="str">
        <f t="shared" si="52"/>
        <v>042-46391</v>
      </c>
      <c r="H120" s="10" t="str">
        <f t="shared" si="53"/>
        <v>042-46392</v>
      </c>
      <c r="I120" s="10" t="str">
        <f t="shared" si="54"/>
        <v>042-46393</v>
      </c>
      <c r="J120" s="10" t="str">
        <f t="shared" si="55"/>
        <v>042-46394</v>
      </c>
      <c r="K120" s="10" t="str">
        <f t="shared" si="56"/>
        <v>042-46395</v>
      </c>
      <c r="L120" s="10" t="str">
        <f t="shared" si="57"/>
        <v>042-46396</v>
      </c>
      <c r="M120" s="10" t="str">
        <f t="shared" si="58"/>
        <v>042-46397</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192</v>
      </c>
      <c r="E121" s="10" t="str">
        <f>INDEX(施設情報!$D$1:$D$1000,MATCH(D121,施設情報!$C$1:$C$1000,0))</f>
        <v>1</v>
      </c>
      <c r="F121" s="11"/>
      <c r="G121" s="8" t="str">
        <f t="shared" si="52"/>
        <v>043-46391</v>
      </c>
      <c r="H121" s="10" t="str">
        <f t="shared" si="53"/>
        <v>043-46392</v>
      </c>
      <c r="I121" s="10" t="str">
        <f t="shared" si="54"/>
        <v>043-46393</v>
      </c>
      <c r="J121" s="10" t="str">
        <f t="shared" si="55"/>
        <v>043-46394</v>
      </c>
      <c r="K121" s="10" t="str">
        <f t="shared" si="56"/>
        <v>043-46395</v>
      </c>
      <c r="L121" s="10" t="str">
        <f t="shared" si="57"/>
        <v>043-46396</v>
      </c>
      <c r="M121" s="10" t="str">
        <f t="shared" si="58"/>
        <v>043-46397</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07" t="s">
        <v>475</v>
      </c>
      <c r="N122" t="str">
        <f ca="1">IF(COUNTIF(N$124:N$126,"×")&lt;&gt;0,"×","-")</f>
        <v>-</v>
      </c>
      <c r="O122" t="str">
        <f t="shared" ref="O122:BZ122" ca="1" si="59">IF(COUNTIF(O$124:O$126,"×")&lt;&gt;0,"×","-")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IF(COUNTIF(CA$124:CA$126,"×")&lt;&gt;0,"×","-")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IF(COUNTIF(EM$124:EM$126,"×")&lt;&gt;0,"×","-")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173" t="s">
        <v>497</v>
      </c>
      <c r="C123" s="73"/>
      <c r="D123" s="11" t="s">
        <v>164</v>
      </c>
      <c r="E123" s="10" t="str">
        <f>INDEX(施設情報!$D$1:$D$1000,MATCH(D123,施設情報!$C$1:$C$1000,0))</f>
        <v>1</v>
      </c>
      <c r="F123" s="11"/>
      <c r="G123" s="8" t="str">
        <f t="shared" ref="G123:G126" si="62">$D123&amp;"-"&amp;$N$5</f>
        <v>014-46391</v>
      </c>
      <c r="H123" s="10" t="str">
        <f t="shared" ref="H123:H126" si="63">$D123&amp;"-"&amp;$AL$5</f>
        <v>014-46392</v>
      </c>
      <c r="I123" s="10" t="str">
        <f t="shared" ref="I123:I126" si="64">$D123&amp;"-"&amp;$BJ$5</f>
        <v>014-46393</v>
      </c>
      <c r="J123" s="10" t="str">
        <f t="shared" ref="J123:J126" si="65">$D123&amp;"-"&amp;$CH$5</f>
        <v>014-46394</v>
      </c>
      <c r="K123" s="10" t="str">
        <f t="shared" ref="K123:K126" si="66">$D123&amp;"-"&amp;$DF$5</f>
        <v>014-46395</v>
      </c>
      <c r="L123" s="10" t="str">
        <f t="shared" ref="L123:L126" si="67">$D123&amp;"-"&amp;$ED$5</f>
        <v>014-46396</v>
      </c>
      <c r="M123" s="10" t="str">
        <f t="shared" ref="M123:M126" si="68">$D123&amp;"-"&amp;$FB$5</f>
        <v>014-46397</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44</v>
      </c>
      <c r="C124" s="73"/>
      <c r="D124" s="11" t="s">
        <v>165</v>
      </c>
      <c r="E124" s="10" t="str">
        <f>INDEX(施設情報!$D$1:$D$1000,MATCH(D124,施設情報!$C$1:$C$1000,0))</f>
        <v>1</v>
      </c>
      <c r="F124" s="11"/>
      <c r="G124" s="8" t="str">
        <f t="shared" si="62"/>
        <v>015-46391</v>
      </c>
      <c r="H124" s="10" t="str">
        <f t="shared" si="63"/>
        <v>015-46392</v>
      </c>
      <c r="I124" s="10" t="str">
        <f t="shared" si="64"/>
        <v>015-46393</v>
      </c>
      <c r="J124" s="10" t="str">
        <f t="shared" si="65"/>
        <v>015-46394</v>
      </c>
      <c r="K124" s="10" t="str">
        <f t="shared" si="66"/>
        <v>015-46395</v>
      </c>
      <c r="L124" s="10" t="str">
        <f t="shared" si="67"/>
        <v>015-46396</v>
      </c>
      <c r="M124" s="10" t="str">
        <f t="shared" si="68"/>
        <v>015-46397</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418</v>
      </c>
      <c r="C125" s="73"/>
      <c r="D125" s="11" t="s">
        <v>166</v>
      </c>
      <c r="E125" s="10" t="str">
        <f>INDEX(施設情報!$D$1:$D$1000,MATCH(D125,施設情報!$C$1:$C$1000,0))</f>
        <v>1</v>
      </c>
      <c r="F125" s="11"/>
      <c r="G125" s="8" t="str">
        <f t="shared" si="62"/>
        <v>016-46391</v>
      </c>
      <c r="H125" s="10" t="str">
        <f t="shared" si="63"/>
        <v>016-46392</v>
      </c>
      <c r="I125" s="10" t="str">
        <f t="shared" si="64"/>
        <v>016-46393</v>
      </c>
      <c r="J125" s="10" t="str">
        <f t="shared" si="65"/>
        <v>016-46394</v>
      </c>
      <c r="K125" s="10" t="str">
        <f t="shared" si="66"/>
        <v>016-46395</v>
      </c>
      <c r="L125" s="10" t="str">
        <f t="shared" si="67"/>
        <v>016-46396</v>
      </c>
      <c r="M125" s="10" t="str">
        <f t="shared" si="68"/>
        <v>016-46397</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419</v>
      </c>
      <c r="C126" s="73"/>
      <c r="D126" s="11" t="s">
        <v>167</v>
      </c>
      <c r="E126" s="10" t="str">
        <f>INDEX(施設情報!$D$1:$D$1000,MATCH(D126,施設情報!$C$1:$C$1000,0))</f>
        <v>1</v>
      </c>
      <c r="F126" s="11"/>
      <c r="G126" s="8" t="str">
        <f t="shared" si="62"/>
        <v>017-46391</v>
      </c>
      <c r="H126" s="10" t="str">
        <f t="shared" si="63"/>
        <v>017-46392</v>
      </c>
      <c r="I126" s="10" t="str">
        <f t="shared" si="64"/>
        <v>017-46393</v>
      </c>
      <c r="J126" s="10" t="str">
        <f t="shared" si="65"/>
        <v>017-46394</v>
      </c>
      <c r="K126" s="10" t="str">
        <f t="shared" si="66"/>
        <v>017-46395</v>
      </c>
      <c r="L126" s="10" t="str">
        <f t="shared" si="67"/>
        <v>017-46396</v>
      </c>
      <c r="M126" s="10" t="str">
        <f t="shared" si="68"/>
        <v>017-46397</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07" t="s">
        <v>476</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420</v>
      </c>
      <c r="C128" s="75"/>
      <c r="D128" s="11" t="s">
        <v>222</v>
      </c>
      <c r="E128" s="10" t="str">
        <f>INDEX(施設情報!$D$1:$D$1000,MATCH(D128,施設情報!$C$1:$C$1000,0))</f>
        <v>1</v>
      </c>
      <c r="F128" s="11"/>
      <c r="G128" s="8" t="str">
        <f t="shared" ref="G128:G129" si="72">$D128&amp;"-"&amp;$N$5</f>
        <v>026-46391</v>
      </c>
      <c r="H128" s="10" t="str">
        <f t="shared" ref="H128:H129" si="73">$D128&amp;"-"&amp;$AL$5</f>
        <v>026-46392</v>
      </c>
      <c r="I128" s="10" t="str">
        <f t="shared" ref="I128:I129" si="74">$D128&amp;"-"&amp;$BJ$5</f>
        <v>026-46393</v>
      </c>
      <c r="J128" s="10" t="str">
        <f t="shared" ref="J128:J129" si="75">$D128&amp;"-"&amp;$CH$5</f>
        <v>026-46394</v>
      </c>
      <c r="K128" s="10" t="str">
        <f t="shared" ref="K128:K129" si="76">$D128&amp;"-"&amp;$DF$5</f>
        <v>026-46395</v>
      </c>
      <c r="L128" s="10" t="str">
        <f t="shared" ref="L128:L129" si="77">$D128&amp;"-"&amp;$ED$5</f>
        <v>026-46396</v>
      </c>
      <c r="M128" s="10" t="str">
        <f t="shared" ref="M128:M129" si="78">$D128&amp;"-"&amp;$FB$5</f>
        <v>026-46397</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421</v>
      </c>
      <c r="C129" s="75"/>
      <c r="D129" s="11" t="s">
        <v>176</v>
      </c>
      <c r="E129" s="10" t="str">
        <f>INDEX(施設情報!$D$1:$D$1000,MATCH(D129,施設情報!$C$1:$C$1000,0))</f>
        <v>1</v>
      </c>
      <c r="F129" s="11"/>
      <c r="G129" s="8" t="str">
        <f t="shared" si="72"/>
        <v>027-46391</v>
      </c>
      <c r="H129" s="10" t="str">
        <f t="shared" si="73"/>
        <v>027-46392</v>
      </c>
      <c r="I129" s="10" t="str">
        <f t="shared" si="74"/>
        <v>027-46393</v>
      </c>
      <c r="J129" s="10" t="str">
        <f t="shared" si="75"/>
        <v>027-46394</v>
      </c>
      <c r="K129" s="10" t="str">
        <f t="shared" si="76"/>
        <v>027-46395</v>
      </c>
      <c r="L129" s="10" t="str">
        <f t="shared" si="77"/>
        <v>027-46396</v>
      </c>
      <c r="M129" s="10" t="str">
        <f t="shared" si="78"/>
        <v>027-46397</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6" t="s">
        <v>477</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66</v>
      </c>
      <c r="C131" s="80"/>
      <c r="D131" s="11" t="s">
        <v>193</v>
      </c>
      <c r="E131" s="10" t="str">
        <f>INDEX(施設情報!$D$1:$D$1000,MATCH(D131,施設情報!$C$1:$C$1000,0))</f>
        <v>1</v>
      </c>
      <c r="F131" s="11"/>
      <c r="G131" s="8" t="str">
        <f t="shared" ref="G131:G136" si="82">$D131&amp;"-"&amp;$N$5</f>
        <v>044-46391</v>
      </c>
      <c r="H131" s="10" t="str">
        <f t="shared" ref="H131:H136" si="83">$D131&amp;"-"&amp;$AL$5</f>
        <v>044-46392</v>
      </c>
      <c r="I131" s="10" t="str">
        <f t="shared" ref="I131:I136" si="84">$D131&amp;"-"&amp;$BJ$5</f>
        <v>044-46393</v>
      </c>
      <c r="J131" s="10" t="str">
        <f t="shared" ref="J131:J136" si="85">$D131&amp;"-"&amp;$CH$5</f>
        <v>044-46394</v>
      </c>
      <c r="K131" s="10" t="str">
        <f t="shared" ref="K131:K136" si="86">$D131&amp;"-"&amp;$DF$5</f>
        <v>044-46395</v>
      </c>
      <c r="L131" s="10" t="str">
        <f t="shared" ref="L131:L136" si="87">$D131&amp;"-"&amp;$ED$5</f>
        <v>044-46396</v>
      </c>
      <c r="M131" s="10" t="str">
        <f t="shared" ref="M131:M136" si="88">$D131&amp;"-"&amp;$FB$5</f>
        <v>044-46397</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425</v>
      </c>
      <c r="C132" s="80"/>
      <c r="D132" s="11" t="s">
        <v>194</v>
      </c>
      <c r="E132" s="10" t="str">
        <f>INDEX(施設情報!$D$1:$D$1000,MATCH(D132,施設情報!$C$1:$C$1000,0))</f>
        <v>1</v>
      </c>
      <c r="F132" s="11" t="s">
        <v>275</v>
      </c>
      <c r="G132" s="8" t="str">
        <f t="shared" si="82"/>
        <v>045-46391</v>
      </c>
      <c r="H132" s="10" t="str">
        <f t="shared" si="83"/>
        <v>045-46392</v>
      </c>
      <c r="I132" s="10" t="str">
        <f t="shared" si="84"/>
        <v>045-46393</v>
      </c>
      <c r="J132" s="10" t="str">
        <f t="shared" si="85"/>
        <v>045-46394</v>
      </c>
      <c r="K132" s="10" t="str">
        <f t="shared" si="86"/>
        <v>045-46395</v>
      </c>
      <c r="L132" s="10" t="str">
        <f t="shared" si="87"/>
        <v>045-46396</v>
      </c>
      <c r="M132" s="10" t="str">
        <f t="shared" si="88"/>
        <v>045-46397</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426</v>
      </c>
      <c r="C133" s="80"/>
      <c r="D133" s="11" t="s">
        <v>195</v>
      </c>
      <c r="E133" s="10" t="str">
        <f>INDEX(施設情報!$D$1:$D$1000,MATCH(D133,施設情報!$C$1:$C$1000,0))</f>
        <v>1</v>
      </c>
      <c r="F133" s="11" t="s">
        <v>275</v>
      </c>
      <c r="G133" s="8" t="str">
        <f t="shared" si="82"/>
        <v>046-46391</v>
      </c>
      <c r="H133" s="10" t="str">
        <f t="shared" si="83"/>
        <v>046-46392</v>
      </c>
      <c r="I133" s="10" t="str">
        <f t="shared" si="84"/>
        <v>046-46393</v>
      </c>
      <c r="J133" s="10" t="str">
        <f t="shared" si="85"/>
        <v>046-46394</v>
      </c>
      <c r="K133" s="10" t="str">
        <f t="shared" si="86"/>
        <v>046-46395</v>
      </c>
      <c r="L133" s="10" t="str">
        <f t="shared" si="87"/>
        <v>046-46396</v>
      </c>
      <c r="M133" s="10" t="str">
        <f t="shared" si="88"/>
        <v>046-46397</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427</v>
      </c>
      <c r="C134" s="80"/>
      <c r="D134" s="11" t="s">
        <v>196</v>
      </c>
      <c r="E134" s="10" t="str">
        <f>INDEX(施設情報!$D$1:$D$1000,MATCH(D134,施設情報!$C$1:$C$1000,0))</f>
        <v>1</v>
      </c>
      <c r="F134" s="11" t="s">
        <v>275</v>
      </c>
      <c r="G134" s="8" t="str">
        <f t="shared" si="82"/>
        <v>047-46391</v>
      </c>
      <c r="H134" s="10" t="str">
        <f t="shared" si="83"/>
        <v>047-46392</v>
      </c>
      <c r="I134" s="10" t="str">
        <f t="shared" si="84"/>
        <v>047-46393</v>
      </c>
      <c r="J134" s="10" t="str">
        <f t="shared" si="85"/>
        <v>047-46394</v>
      </c>
      <c r="K134" s="10" t="str">
        <f t="shared" si="86"/>
        <v>047-46395</v>
      </c>
      <c r="L134" s="10" t="str">
        <f t="shared" si="87"/>
        <v>047-46396</v>
      </c>
      <c r="M134" s="10" t="str">
        <f t="shared" si="88"/>
        <v>047-46397</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428</v>
      </c>
      <c r="C135" s="80"/>
      <c r="D135" s="11" t="s">
        <v>197</v>
      </c>
      <c r="E135" s="10" t="str">
        <f>INDEX(施設情報!$D$1:$D$1000,MATCH(D135,施設情報!$C$1:$C$1000,0))</f>
        <v>1</v>
      </c>
      <c r="F135" s="11" t="s">
        <v>275</v>
      </c>
      <c r="G135" s="8" t="str">
        <f t="shared" si="82"/>
        <v>048-46391</v>
      </c>
      <c r="H135" s="10" t="str">
        <f t="shared" si="83"/>
        <v>048-46392</v>
      </c>
      <c r="I135" s="10" t="str">
        <f t="shared" si="84"/>
        <v>048-46393</v>
      </c>
      <c r="J135" s="10" t="str">
        <f t="shared" si="85"/>
        <v>048-46394</v>
      </c>
      <c r="K135" s="10" t="str">
        <f t="shared" si="86"/>
        <v>048-46395</v>
      </c>
      <c r="L135" s="10" t="str">
        <f t="shared" si="87"/>
        <v>048-46396</v>
      </c>
      <c r="M135" s="10" t="str">
        <f t="shared" si="88"/>
        <v>048-46397</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429</v>
      </c>
      <c r="C136" s="80"/>
      <c r="D136" s="11" t="s">
        <v>198</v>
      </c>
      <c r="E136" s="10" t="str">
        <f>INDEX(施設情報!$D$1:$D$1000,MATCH(D136,施設情報!$C$1:$C$1000,0))</f>
        <v>1</v>
      </c>
      <c r="F136" s="11" t="s">
        <v>275</v>
      </c>
      <c r="G136" s="8" t="str">
        <f t="shared" si="82"/>
        <v>049-46391</v>
      </c>
      <c r="H136" s="10" t="str">
        <f t="shared" si="83"/>
        <v>049-46392</v>
      </c>
      <c r="I136" s="10" t="str">
        <f t="shared" si="84"/>
        <v>049-46393</v>
      </c>
      <c r="J136" s="10" t="str">
        <f t="shared" si="85"/>
        <v>049-46394</v>
      </c>
      <c r="K136" s="10" t="str">
        <f t="shared" si="86"/>
        <v>049-46395</v>
      </c>
      <c r="L136" s="10" t="str">
        <f t="shared" si="87"/>
        <v>049-46396</v>
      </c>
      <c r="M136" s="10" t="str">
        <f t="shared" si="88"/>
        <v>049-46397</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07" t="s">
        <v>478</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430</v>
      </c>
      <c r="C138" s="80"/>
      <c r="D138" s="11" t="s">
        <v>199</v>
      </c>
      <c r="E138" s="10" t="str">
        <f>INDEX(施設情報!$D$1:$D$1000,MATCH(D138,施設情報!$C$1:$C$1000,0))</f>
        <v>1</v>
      </c>
      <c r="F138" s="11" t="s">
        <v>275</v>
      </c>
      <c r="G138" s="8" t="str">
        <f t="shared" ref="G138:G141" si="92">$D138&amp;"-"&amp;$N$5</f>
        <v>050-46391</v>
      </c>
      <c r="H138" s="10" t="str">
        <f t="shared" ref="H138:H141" si="93">$D138&amp;"-"&amp;$AL$5</f>
        <v>050-46392</v>
      </c>
      <c r="I138" s="10" t="str">
        <f t="shared" ref="I138:I141" si="94">$D138&amp;"-"&amp;$BJ$5</f>
        <v>050-46393</v>
      </c>
      <c r="J138" s="10" t="str">
        <f t="shared" ref="J138:J141" si="95">$D138&amp;"-"&amp;$CH$5</f>
        <v>050-46394</v>
      </c>
      <c r="K138" s="10" t="str">
        <f t="shared" ref="K138:K141" si="96">$D138&amp;"-"&amp;$DF$5</f>
        <v>050-46395</v>
      </c>
      <c r="L138" s="10" t="str">
        <f t="shared" ref="L138:L141" si="97">$D138&amp;"-"&amp;$ED$5</f>
        <v>050-46396</v>
      </c>
      <c r="M138" s="10" t="str">
        <f t="shared" ref="M138:M141" si="98">$D138&amp;"-"&amp;$FB$5</f>
        <v>050-46397</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431</v>
      </c>
      <c r="C139" s="80"/>
      <c r="D139" s="11" t="s">
        <v>200</v>
      </c>
      <c r="E139" s="10" t="str">
        <f>INDEX(施設情報!$D$1:$D$1000,MATCH(D139,施設情報!$C$1:$C$1000,0))</f>
        <v>1</v>
      </c>
      <c r="F139" s="11" t="s">
        <v>275</v>
      </c>
      <c r="G139" s="8" t="str">
        <f t="shared" si="92"/>
        <v>051-46391</v>
      </c>
      <c r="H139" s="10" t="str">
        <f t="shared" si="93"/>
        <v>051-46392</v>
      </c>
      <c r="I139" s="10" t="str">
        <f t="shared" si="94"/>
        <v>051-46393</v>
      </c>
      <c r="J139" s="10" t="str">
        <f t="shared" si="95"/>
        <v>051-46394</v>
      </c>
      <c r="K139" s="10" t="str">
        <f t="shared" si="96"/>
        <v>051-46395</v>
      </c>
      <c r="L139" s="10" t="str">
        <f t="shared" si="97"/>
        <v>051-46396</v>
      </c>
      <c r="M139" s="10" t="str">
        <f t="shared" si="98"/>
        <v>051-46397</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432</v>
      </c>
      <c r="C140" s="80"/>
      <c r="D140" s="11" t="s">
        <v>201</v>
      </c>
      <c r="E140" s="10" t="str">
        <f>INDEX(施設情報!$D$1:$D$1000,MATCH(D140,施設情報!$C$1:$C$1000,0))</f>
        <v>1</v>
      </c>
      <c r="F140" s="11" t="s">
        <v>275</v>
      </c>
      <c r="G140" s="8" t="str">
        <f t="shared" si="92"/>
        <v>052-46391</v>
      </c>
      <c r="H140" s="10" t="str">
        <f t="shared" si="93"/>
        <v>052-46392</v>
      </c>
      <c r="I140" s="10" t="str">
        <f t="shared" si="94"/>
        <v>052-46393</v>
      </c>
      <c r="J140" s="10" t="str">
        <f t="shared" si="95"/>
        <v>052-46394</v>
      </c>
      <c r="K140" s="10" t="str">
        <f t="shared" si="96"/>
        <v>052-46395</v>
      </c>
      <c r="L140" s="10" t="str">
        <f t="shared" si="97"/>
        <v>052-46396</v>
      </c>
      <c r="M140" s="10" t="str">
        <f t="shared" si="98"/>
        <v>052-46397</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433</v>
      </c>
      <c r="C141" s="80"/>
      <c r="D141" s="11" t="s">
        <v>202</v>
      </c>
      <c r="E141" s="10" t="str">
        <f>INDEX(施設情報!$D$1:$D$1000,MATCH(D141,施設情報!$C$1:$C$1000,0))</f>
        <v>1</v>
      </c>
      <c r="F141" s="11" t="s">
        <v>275</v>
      </c>
      <c r="G141" s="8" t="str">
        <f t="shared" si="92"/>
        <v>053-46391</v>
      </c>
      <c r="H141" s="10" t="str">
        <f t="shared" si="93"/>
        <v>053-46392</v>
      </c>
      <c r="I141" s="10" t="str">
        <f t="shared" si="94"/>
        <v>053-46393</v>
      </c>
      <c r="J141" s="10" t="str">
        <f t="shared" si="95"/>
        <v>053-46394</v>
      </c>
      <c r="K141" s="10" t="str">
        <f t="shared" si="96"/>
        <v>053-46395</v>
      </c>
      <c r="L141" s="10" t="str">
        <f t="shared" si="97"/>
        <v>053-46396</v>
      </c>
      <c r="M141" s="10" t="str">
        <f t="shared" si="98"/>
        <v>053-46397</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07" t="s">
        <v>479</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85</v>
      </c>
      <c r="C143" s="82"/>
      <c r="D143" s="11" t="s">
        <v>215</v>
      </c>
      <c r="E143" s="10" t="str">
        <f>INDEX(施設情報!$D$1:$D$1000,MATCH(D143,施設情報!$C$1:$C$1000,0))</f>
        <v>1</v>
      </c>
      <c r="F143" s="11"/>
      <c r="G143" s="8" t="str">
        <f t="shared" ref="G143:G144" si="102">$D143&amp;"-"&amp;$N$5</f>
        <v>066-46391</v>
      </c>
      <c r="H143" s="10" t="str">
        <f t="shared" ref="H143:H144" si="103">$D143&amp;"-"&amp;$AL$5</f>
        <v>066-46392</v>
      </c>
      <c r="I143" s="10" t="str">
        <f t="shared" ref="I143:I144" si="104">$D143&amp;"-"&amp;$BJ$5</f>
        <v>066-46393</v>
      </c>
      <c r="J143" s="10" t="str">
        <f t="shared" ref="J143:J144" si="105">$D143&amp;"-"&amp;$CH$5</f>
        <v>066-46394</v>
      </c>
      <c r="K143" s="10" t="str">
        <f t="shared" ref="K143:K144" si="106">$D143&amp;"-"&amp;$DF$5</f>
        <v>066-46395</v>
      </c>
      <c r="L143" s="10" t="str">
        <f t="shared" ref="L143:L144" si="107">$D143&amp;"-"&amp;$ED$5</f>
        <v>066-46396</v>
      </c>
      <c r="M143" s="10" t="str">
        <f t="shared" ref="M143:M144" si="108">$D143&amp;"-"&amp;$FB$5</f>
        <v>066-46397</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83</v>
      </c>
      <c r="C144" s="82"/>
      <c r="D144" s="11" t="s">
        <v>216</v>
      </c>
      <c r="E144" s="10" t="str">
        <f>INDEX(施設情報!$D$1:$D$1000,MATCH(D144,施設情報!$C$1:$C$1000,0))</f>
        <v>1</v>
      </c>
      <c r="F144" s="11"/>
      <c r="G144" s="8" t="str">
        <f t="shared" si="102"/>
        <v>067-46391</v>
      </c>
      <c r="H144" s="10" t="str">
        <f t="shared" si="103"/>
        <v>067-46392</v>
      </c>
      <c r="I144" s="10" t="str">
        <f t="shared" si="104"/>
        <v>067-46393</v>
      </c>
      <c r="J144" s="10" t="str">
        <f t="shared" si="105"/>
        <v>067-46394</v>
      </c>
      <c r="K144" s="10" t="str">
        <f t="shared" si="106"/>
        <v>067-46395</v>
      </c>
      <c r="L144" s="10" t="str">
        <f t="shared" si="107"/>
        <v>067-46396</v>
      </c>
      <c r="M144" s="10" t="str">
        <f t="shared" si="108"/>
        <v>067-46397</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 ref="BG7:BI7"/>
    <mergeCell ref="BJ7:BR7"/>
    <mergeCell ref="BS7:BV7"/>
    <mergeCell ref="BW7:BZ7"/>
    <mergeCell ref="DC7:DE7"/>
    <mergeCell ref="DO7:DR7"/>
    <mergeCell ref="DS7:DV7"/>
    <mergeCell ref="CA7:CD7"/>
    <mergeCell ref="CE7:CG7"/>
    <mergeCell ref="CH7:CP7"/>
    <mergeCell ref="CQ7:CT7"/>
    <mergeCell ref="CU7:CX7"/>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s>
  <phoneticPr fontId="1"/>
  <conditionalFormatting sqref="H9:M10 H106:FY107 J11:M105">
    <cfRule type="cellIs" dxfId="36" priority="11" operator="equal">
      <formula>"▲"</formula>
    </cfRule>
    <cfRule type="cellIs" dxfId="35" priority="17" operator="equal">
      <formula>"〇"</formula>
    </cfRule>
    <cfRule type="cellIs" dxfId="34" priority="18" operator="equal">
      <formula>"△"</formula>
    </cfRule>
    <cfRule type="cellIs" dxfId="33" priority="19" operator="equal">
      <formula>"×"</formula>
    </cfRule>
  </conditionalFormatting>
  <conditionalFormatting sqref="H11:I105">
    <cfRule type="cellIs" dxfId="32" priority="12" operator="equal">
      <formula>"〇"</formula>
    </cfRule>
    <cfRule type="cellIs" dxfId="31" priority="13" operator="equal">
      <formula>"△"</formula>
    </cfRule>
    <cfRule type="cellIs" dxfId="30" priority="14" operator="equal">
      <formula>"×"</formula>
    </cfRule>
  </conditionalFormatting>
  <conditionalFormatting sqref="A4:B4">
    <cfRule type="expression" dxfId="29" priority="9">
      <formula>$C4=TRUE</formula>
    </cfRule>
    <cfRule type="expression" dxfId="28" priority="10">
      <formula>$C4=FALSE</formula>
    </cfRule>
  </conditionalFormatting>
  <conditionalFormatting sqref="A3:B3">
    <cfRule type="expression" dxfId="27" priority="7">
      <formula>$C4=TRUE</formula>
    </cfRule>
    <cfRule type="expression" dxfId="26" priority="8">
      <formula>$C4=FALSE</formula>
    </cfRule>
  </conditionalFormatting>
  <conditionalFormatting sqref="N9:FY105">
    <cfRule type="cellIs" dxfId="25" priority="4" operator="equal">
      <formula>"〇"</formula>
    </cfRule>
    <cfRule type="cellIs" dxfId="24" priority="5" operator="equal">
      <formula>"△"</formula>
    </cfRule>
    <cfRule type="cellIs" dxfId="23" priority="6" operator="equal">
      <formula>"×"</formula>
    </cfRule>
  </conditionalFormatting>
  <conditionalFormatting sqref="H110:FY110 H109:BX109 BZ109:FY109">
    <cfRule type="cellIs" dxfId="22" priority="1" operator="equal">
      <formula>"〇"</formula>
    </cfRule>
    <cfRule type="cellIs" dxfId="21" priority="2" operator="equal">
      <formula>"△"</formula>
    </cfRule>
    <cfRule type="cellIs" dxfId="20"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643"/>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37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274</v>
      </c>
      <c r="H1" s="137" t="s">
        <v>133</v>
      </c>
      <c r="AK1" s="141">
        <f ca="1">週テーブル!E7</f>
        <v>46481</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79" t="s">
        <v>102</v>
      </c>
      <c r="B3" s="281" t="s">
        <v>103</v>
      </c>
      <c r="C3" s="283" t="s">
        <v>104</v>
      </c>
      <c r="D3" s="283"/>
      <c r="E3" s="284" t="s">
        <v>105</v>
      </c>
      <c r="F3" s="286" t="s">
        <v>110</v>
      </c>
      <c r="G3" s="286" t="s">
        <v>111</v>
      </c>
      <c r="H3" s="290" t="s">
        <v>128</v>
      </c>
      <c r="I3" s="290" t="s">
        <v>129</v>
      </c>
      <c r="J3" s="290" t="s">
        <v>130</v>
      </c>
      <c r="K3" s="290" t="s">
        <v>131</v>
      </c>
      <c r="L3" s="290" t="s">
        <v>132</v>
      </c>
      <c r="M3" s="277">
        <v>0</v>
      </c>
      <c r="N3" s="277">
        <v>4.1666666666666664E-2</v>
      </c>
      <c r="O3" s="277">
        <v>8.3333333333333301E-2</v>
      </c>
      <c r="P3" s="277">
        <v>0.125</v>
      </c>
      <c r="Q3" s="277">
        <v>0.16666666666666699</v>
      </c>
      <c r="R3" s="277">
        <v>0.20833333333333301</v>
      </c>
      <c r="S3" s="277">
        <v>0.25</v>
      </c>
      <c r="T3" s="277">
        <v>0.29166666666666702</v>
      </c>
      <c r="U3" s="277">
        <v>0.33333333333333298</v>
      </c>
      <c r="V3" s="277">
        <v>0.375</v>
      </c>
      <c r="W3" s="277">
        <v>0.41666666666666702</v>
      </c>
      <c r="X3" s="277">
        <v>0.45833333333333298</v>
      </c>
      <c r="Y3" s="277">
        <v>0.5</v>
      </c>
      <c r="Z3" s="277">
        <v>0.54166666666666696</v>
      </c>
      <c r="AA3" s="277">
        <v>0.58333333333333304</v>
      </c>
      <c r="AB3" s="277">
        <v>0.625</v>
      </c>
      <c r="AC3" s="277">
        <v>0.66666666666666696</v>
      </c>
      <c r="AD3" s="277">
        <v>0.70833333333333304</v>
      </c>
      <c r="AE3" s="277">
        <v>0.75</v>
      </c>
      <c r="AF3" s="277">
        <v>0.79166666666666696</v>
      </c>
      <c r="AG3" s="277">
        <v>0.83333333333333304</v>
      </c>
      <c r="AH3" s="277">
        <v>0.875</v>
      </c>
      <c r="AI3" s="277">
        <v>0.91666666666666696</v>
      </c>
      <c r="AJ3" s="277">
        <v>0.95833333333333304</v>
      </c>
      <c r="AK3" s="278">
        <f>週テーブル!D2</f>
        <v>46391</v>
      </c>
      <c r="AL3" s="289" t="s">
        <v>482</v>
      </c>
      <c r="AM3" s="289" t="s">
        <v>483</v>
      </c>
    </row>
    <row r="4" spans="1:39" ht="19.5">
      <c r="A4" s="280"/>
      <c r="B4" s="282"/>
      <c r="C4" s="148" t="s">
        <v>106</v>
      </c>
      <c r="D4" s="148" t="s">
        <v>107</v>
      </c>
      <c r="E4" s="285"/>
      <c r="F4" s="287"/>
      <c r="G4" s="288"/>
      <c r="H4" s="290"/>
      <c r="I4" s="290"/>
      <c r="J4" s="290"/>
      <c r="K4" s="290"/>
      <c r="L4" s="290"/>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8"/>
      <c r="AL4" s="289"/>
      <c r="AM4" s="289"/>
    </row>
    <row r="5" spans="1:39" ht="56.25">
      <c r="A5" s="149">
        <v>307</v>
      </c>
      <c r="B5" s="150">
        <v>46391</v>
      </c>
      <c r="C5" s="156">
        <v>0</v>
      </c>
      <c r="D5" s="156">
        <v>24</v>
      </c>
      <c r="E5" s="152" t="s">
        <v>52</v>
      </c>
      <c r="F5" s="151" t="s">
        <v>95</v>
      </c>
      <c r="G5" s="205" t="s">
        <v>1</v>
      </c>
      <c r="H5" s="138" t="str">
        <f>IF(OR(G5="中止",G5="取消"),"998",IF(ISNA(MATCH($E5,施設情報!$B$2:$B$96,0)),"999",INDEX(施設情報!$C$2:$C$96,MATCH($E5,施設情報!$B$2:$B$96,0))))</f>
        <v>024</v>
      </c>
      <c r="I5" s="139">
        <f t="shared" ref="I5:I68" si="1">B5</f>
        <v>46391</v>
      </c>
      <c r="J5" s="137" t="str">
        <f t="shared" ref="J5:J68" si="2">H5&amp;"-"&amp;I5</f>
        <v>024-46391</v>
      </c>
      <c r="K5" s="137">
        <f t="shared" ref="K5:K68" si="3">C5/24</f>
        <v>0</v>
      </c>
      <c r="L5" s="137">
        <f t="shared" ref="L5:L68" si="4">D5/24</f>
        <v>1</v>
      </c>
      <c r="M5" s="137">
        <f t="shared" ref="M5:V14" si="5">IF(AND(M$3&gt;=$K5,M$3&lt;$L5),100*$AM5,0)</f>
        <v>100</v>
      </c>
      <c r="N5" s="137">
        <f t="shared" si="5"/>
        <v>100</v>
      </c>
      <c r="O5" s="137">
        <f t="shared" si="5"/>
        <v>100</v>
      </c>
      <c r="P5" s="137">
        <f t="shared" si="5"/>
        <v>100</v>
      </c>
      <c r="Q5" s="137">
        <f t="shared" si="5"/>
        <v>100</v>
      </c>
      <c r="R5" s="137">
        <f t="shared" si="5"/>
        <v>100</v>
      </c>
      <c r="S5" s="137">
        <f t="shared" si="5"/>
        <v>100</v>
      </c>
      <c r="T5" s="137">
        <f t="shared" si="5"/>
        <v>100</v>
      </c>
      <c r="U5" s="137">
        <f t="shared" si="5"/>
        <v>100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100</v>
      </c>
      <c r="AE5" s="137">
        <f t="shared" si="6"/>
        <v>100</v>
      </c>
      <c r="AF5" s="137">
        <f t="shared" si="6"/>
        <v>100</v>
      </c>
      <c r="AG5" s="137">
        <f t="shared" si="6"/>
        <v>100</v>
      </c>
      <c r="AH5" s="137">
        <f t="shared" si="6"/>
        <v>100</v>
      </c>
      <c r="AI5" s="137">
        <f t="shared" si="6"/>
        <v>100</v>
      </c>
      <c r="AJ5" s="137">
        <f t="shared" si="6"/>
        <v>100</v>
      </c>
      <c r="AK5" s="136">
        <f ca="1">IF(AND(AND($AK$3&lt;=B5,B5&lt;=$AK$1),B5&lt;&gt;""),1,0)</f>
        <v>1</v>
      </c>
      <c r="AL5" s="136">
        <f>IF(OR(F5="工事・メンテ（共用可）",F5="要調整"),0.5,IF(F5="ヘリ訓練日",0.4,1))</f>
        <v>1</v>
      </c>
      <c r="AM5" s="136">
        <v>1</v>
      </c>
    </row>
    <row r="6" spans="1:39" ht="56.25">
      <c r="A6" s="149">
        <v>308</v>
      </c>
      <c r="B6" s="150">
        <v>46392</v>
      </c>
      <c r="C6" s="156">
        <v>0</v>
      </c>
      <c r="D6" s="156">
        <v>24</v>
      </c>
      <c r="E6" s="152" t="s">
        <v>52</v>
      </c>
      <c r="F6" s="151" t="s">
        <v>95</v>
      </c>
      <c r="G6" s="205" t="s">
        <v>1</v>
      </c>
      <c r="H6" s="138" t="str">
        <f>IF(OR(G6="中止",G6="取消"),"998",IF(ISNA(MATCH($E6,施設情報!$B$2:$B$96,0)),"999",INDEX(施設情報!$C$2:$C$96,MATCH($E6,施設情報!$B$2:$B$96,0))))</f>
        <v>024</v>
      </c>
      <c r="I6" s="139">
        <f t="shared" si="1"/>
        <v>46392</v>
      </c>
      <c r="J6" s="137" t="str">
        <f t="shared" si="2"/>
        <v>024-46392</v>
      </c>
      <c r="K6" s="137">
        <f t="shared" si="3"/>
        <v>0</v>
      </c>
      <c r="L6" s="137">
        <f t="shared" si="4"/>
        <v>1</v>
      </c>
      <c r="M6" s="137">
        <f t="shared" si="5"/>
        <v>100</v>
      </c>
      <c r="N6" s="137">
        <f t="shared" si="5"/>
        <v>100</v>
      </c>
      <c r="O6" s="137">
        <f t="shared" si="5"/>
        <v>100</v>
      </c>
      <c r="P6" s="137">
        <f t="shared" si="5"/>
        <v>100</v>
      </c>
      <c r="Q6" s="137">
        <f t="shared" si="5"/>
        <v>100</v>
      </c>
      <c r="R6" s="137">
        <f t="shared" si="5"/>
        <v>100</v>
      </c>
      <c r="S6" s="137">
        <f t="shared" si="5"/>
        <v>100</v>
      </c>
      <c r="T6" s="137">
        <f t="shared" si="5"/>
        <v>100</v>
      </c>
      <c r="U6" s="137">
        <f t="shared" si="5"/>
        <v>100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100</v>
      </c>
      <c r="AE6" s="137">
        <f t="shared" si="6"/>
        <v>100</v>
      </c>
      <c r="AF6" s="137">
        <f t="shared" si="6"/>
        <v>100</v>
      </c>
      <c r="AG6" s="137">
        <f t="shared" si="6"/>
        <v>100</v>
      </c>
      <c r="AH6" s="137">
        <f t="shared" si="6"/>
        <v>100</v>
      </c>
      <c r="AI6" s="137">
        <f t="shared" si="6"/>
        <v>100</v>
      </c>
      <c r="AJ6" s="137">
        <f t="shared" si="6"/>
        <v>100</v>
      </c>
      <c r="AK6" s="136">
        <f ca="1">IF(AND(AND($AK$3&lt;=B6,B6&lt;=$AK$1),B6&lt;&gt;""),1,0)</f>
        <v>1</v>
      </c>
      <c r="AL6" s="136">
        <f>IF(OR(F6="工事・メンテ（共用可）",F6="要調整"),0.5,IF(F6="ヘリ訓練日",0.4,1))</f>
        <v>1</v>
      </c>
      <c r="AM6" s="136">
        <v>1</v>
      </c>
    </row>
    <row r="7" spans="1:39" ht="93.75">
      <c r="A7" s="149">
        <v>794</v>
      </c>
      <c r="B7" s="210">
        <v>46392</v>
      </c>
      <c r="C7" s="211">
        <v>8</v>
      </c>
      <c r="D7" s="211">
        <v>17</v>
      </c>
      <c r="E7" s="215" t="s">
        <v>41</v>
      </c>
      <c r="F7" s="147" t="s">
        <v>95</v>
      </c>
      <c r="G7" s="154" t="s">
        <v>1</v>
      </c>
      <c r="H7" s="138" t="str">
        <f>IF(OR(G7="中止",G7="取消"),"998",IF(ISNA(MATCH($E7,施設情報!$B$2:$B$96,0)),"999",INDEX(施設情報!$C$2:$C$96,MATCH($E7,施設情報!$B$2:$B$96,0))))</f>
        <v>005</v>
      </c>
      <c r="I7" s="139">
        <f t="shared" si="1"/>
        <v>46392</v>
      </c>
      <c r="J7" s="137" t="str">
        <f t="shared" si="2"/>
        <v>005-46392</v>
      </c>
      <c r="K7" s="137">
        <f t="shared" si="3"/>
        <v>0.33333333333333331</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100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75">
      <c r="A8" s="149">
        <v>795</v>
      </c>
      <c r="B8" s="210">
        <v>46392</v>
      </c>
      <c r="C8" s="211">
        <v>8</v>
      </c>
      <c r="D8" s="211">
        <v>17</v>
      </c>
      <c r="E8" s="215" t="s">
        <v>42</v>
      </c>
      <c r="F8" s="147" t="s">
        <v>95</v>
      </c>
      <c r="G8" s="154" t="s">
        <v>1</v>
      </c>
      <c r="H8" s="138" t="str">
        <f>IF(OR(G8="中止",G8="取消"),"998",IF(ISNA(MATCH($E8,施設情報!$B$2:$B$96,0)),"999",INDEX(施設情報!$C$2:$C$96,MATCH($E8,施設情報!$B$2:$B$96,0))))</f>
        <v>006</v>
      </c>
      <c r="I8" s="139">
        <f t="shared" si="1"/>
        <v>46392</v>
      </c>
      <c r="J8" s="137" t="str">
        <f t="shared" si="2"/>
        <v>006-46392</v>
      </c>
      <c r="K8" s="137">
        <f t="shared" si="3"/>
        <v>0.33333333333333331</v>
      </c>
      <c r="L8" s="137">
        <f t="shared" si="4"/>
        <v>0.70833333333333337</v>
      </c>
      <c r="M8" s="137">
        <f t="shared" si="5"/>
        <v>0</v>
      </c>
      <c r="N8" s="137">
        <f t="shared" si="5"/>
        <v>0</v>
      </c>
      <c r="O8" s="137">
        <f t="shared" si="5"/>
        <v>0</v>
      </c>
      <c r="P8" s="137">
        <f t="shared" si="5"/>
        <v>0</v>
      </c>
      <c r="Q8" s="137">
        <f t="shared" si="5"/>
        <v>0</v>
      </c>
      <c r="R8" s="137">
        <f t="shared" si="5"/>
        <v>0</v>
      </c>
      <c r="S8" s="137">
        <f t="shared" si="5"/>
        <v>0</v>
      </c>
      <c r="T8" s="137">
        <f t="shared" si="5"/>
        <v>0</v>
      </c>
      <c r="U8" s="137">
        <f t="shared" si="5"/>
        <v>100</v>
      </c>
      <c r="V8" s="137">
        <f t="shared" si="5"/>
        <v>100</v>
      </c>
      <c r="W8" s="137">
        <f t="shared" si="6"/>
        <v>100</v>
      </c>
      <c r="X8" s="137">
        <f t="shared" si="6"/>
        <v>100</v>
      </c>
      <c r="Y8" s="137">
        <f t="shared" si="6"/>
        <v>100</v>
      </c>
      <c r="Z8" s="137">
        <f t="shared" si="6"/>
        <v>100</v>
      </c>
      <c r="AA8" s="137">
        <f t="shared" si="6"/>
        <v>100</v>
      </c>
      <c r="AB8" s="137">
        <f t="shared" si="6"/>
        <v>100</v>
      </c>
      <c r="AC8" s="137">
        <f t="shared" si="6"/>
        <v>100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9">
        <v>796</v>
      </c>
      <c r="B9" s="210">
        <v>46392</v>
      </c>
      <c r="C9" s="211">
        <v>8</v>
      </c>
      <c r="D9" s="211">
        <v>17</v>
      </c>
      <c r="E9" s="215" t="s">
        <v>87</v>
      </c>
      <c r="F9" s="147" t="s">
        <v>95</v>
      </c>
      <c r="G9" s="154" t="s">
        <v>1</v>
      </c>
      <c r="H9" s="138" t="str">
        <f>IF(OR(G9="中止",G9="取消"),"998",IF(ISNA(MATCH($E9,施設情報!$B$2:$B$96,0)),"999",INDEX(施設情報!$C$2:$C$96,MATCH($E9,施設情報!$B$2:$B$96,0))))</f>
        <v>063</v>
      </c>
      <c r="I9" s="139">
        <f t="shared" si="1"/>
        <v>46392</v>
      </c>
      <c r="J9" s="137" t="str">
        <f t="shared" si="2"/>
        <v>063-46392</v>
      </c>
      <c r="K9" s="137">
        <f t="shared" si="3"/>
        <v>0.33333333333333331</v>
      </c>
      <c r="L9" s="137">
        <f t="shared" si="4"/>
        <v>0.70833333333333337</v>
      </c>
      <c r="M9" s="137">
        <f t="shared" si="5"/>
        <v>0</v>
      </c>
      <c r="N9" s="137">
        <f t="shared" si="5"/>
        <v>0</v>
      </c>
      <c r="O9" s="137">
        <f t="shared" si="5"/>
        <v>0</v>
      </c>
      <c r="P9" s="137">
        <f t="shared" si="5"/>
        <v>0</v>
      </c>
      <c r="Q9" s="137">
        <f t="shared" si="5"/>
        <v>0</v>
      </c>
      <c r="R9" s="137">
        <f t="shared" si="5"/>
        <v>0</v>
      </c>
      <c r="S9" s="137">
        <f t="shared" si="5"/>
        <v>0</v>
      </c>
      <c r="T9" s="137">
        <f t="shared" si="5"/>
        <v>0</v>
      </c>
      <c r="U9" s="137">
        <f t="shared" si="5"/>
        <v>100</v>
      </c>
      <c r="V9" s="137">
        <f t="shared" si="5"/>
        <v>100</v>
      </c>
      <c r="W9" s="137">
        <f t="shared" si="6"/>
        <v>100</v>
      </c>
      <c r="X9" s="137">
        <f t="shared" si="6"/>
        <v>100</v>
      </c>
      <c r="Y9" s="137">
        <f t="shared" si="6"/>
        <v>100</v>
      </c>
      <c r="Z9" s="137">
        <f t="shared" si="6"/>
        <v>100</v>
      </c>
      <c r="AA9" s="137">
        <f t="shared" si="6"/>
        <v>100</v>
      </c>
      <c r="AB9" s="137">
        <f t="shared" si="6"/>
        <v>100</v>
      </c>
      <c r="AC9" s="137">
        <f t="shared" si="6"/>
        <v>100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37.5">
      <c r="A10" s="149">
        <v>797</v>
      </c>
      <c r="B10" s="210">
        <v>46392</v>
      </c>
      <c r="C10" s="211">
        <v>8</v>
      </c>
      <c r="D10" s="211">
        <v>17</v>
      </c>
      <c r="E10" s="215" t="s">
        <v>88</v>
      </c>
      <c r="F10" s="147" t="s">
        <v>95</v>
      </c>
      <c r="G10" s="154" t="s">
        <v>1</v>
      </c>
      <c r="H10" s="138" t="str">
        <f>IF(OR(G10="中止",G10="取消"),"998",IF(ISNA(MATCH($E10,施設情報!$B$2:$B$96,0)),"999",INDEX(施設情報!$C$2:$C$96,MATCH($E10,施設情報!$B$2:$B$96,0))))</f>
        <v>064</v>
      </c>
      <c r="I10" s="139">
        <f t="shared" si="1"/>
        <v>46392</v>
      </c>
      <c r="J10" s="137" t="str">
        <f t="shared" si="2"/>
        <v>064-46392</v>
      </c>
      <c r="K10" s="137">
        <f t="shared" si="3"/>
        <v>0.33333333333333331</v>
      </c>
      <c r="L10" s="137">
        <f t="shared" si="4"/>
        <v>0.70833333333333337</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100</v>
      </c>
      <c r="V10" s="137">
        <f t="shared" si="5"/>
        <v>100</v>
      </c>
      <c r="W10" s="137">
        <f t="shared" si="6"/>
        <v>100</v>
      </c>
      <c r="X10" s="137">
        <f t="shared" si="6"/>
        <v>100</v>
      </c>
      <c r="Y10" s="137">
        <f t="shared" si="6"/>
        <v>100</v>
      </c>
      <c r="Z10" s="137">
        <f t="shared" si="6"/>
        <v>100</v>
      </c>
      <c r="AA10" s="137">
        <f t="shared" si="6"/>
        <v>100</v>
      </c>
      <c r="AB10" s="137">
        <f t="shared" si="6"/>
        <v>100</v>
      </c>
      <c r="AC10" s="137">
        <f t="shared" si="6"/>
        <v>100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56.25">
      <c r="A11" s="149">
        <v>798</v>
      </c>
      <c r="B11" s="210">
        <v>46392</v>
      </c>
      <c r="C11" s="211">
        <v>8</v>
      </c>
      <c r="D11" s="211">
        <v>17</v>
      </c>
      <c r="E11" s="215" t="s">
        <v>83</v>
      </c>
      <c r="F11" s="147" t="s">
        <v>95</v>
      </c>
      <c r="G11" s="154" t="s">
        <v>1</v>
      </c>
      <c r="H11" s="138" t="str">
        <f>IF(OR(G11="中止",G11="取消"),"998",IF(ISNA(MATCH($E11,施設情報!$B$2:$B$96,0)),"999",INDEX(施設情報!$C$2:$C$96,MATCH($E11,施設情報!$B$2:$B$96,0))))</f>
        <v>067</v>
      </c>
      <c r="I11" s="139">
        <f t="shared" si="1"/>
        <v>46392</v>
      </c>
      <c r="J11" s="137" t="str">
        <f t="shared" si="2"/>
        <v>067-46392</v>
      </c>
      <c r="K11" s="137">
        <f t="shared" si="3"/>
        <v>0.33333333333333331</v>
      </c>
      <c r="L11" s="137">
        <f t="shared" si="4"/>
        <v>0.70833333333333337</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100</v>
      </c>
      <c r="V11" s="137">
        <f t="shared" si="5"/>
        <v>100</v>
      </c>
      <c r="W11" s="137">
        <f t="shared" si="6"/>
        <v>100</v>
      </c>
      <c r="X11" s="137">
        <f t="shared" si="6"/>
        <v>100</v>
      </c>
      <c r="Y11" s="137">
        <f t="shared" si="6"/>
        <v>100</v>
      </c>
      <c r="Z11" s="137">
        <f t="shared" si="6"/>
        <v>100</v>
      </c>
      <c r="AA11" s="137">
        <f t="shared" si="6"/>
        <v>100</v>
      </c>
      <c r="AB11" s="137">
        <f t="shared" si="6"/>
        <v>100</v>
      </c>
      <c r="AC11" s="137">
        <f t="shared" si="6"/>
        <v>100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56.25">
      <c r="A12" s="149">
        <v>799</v>
      </c>
      <c r="B12" s="210">
        <v>46392</v>
      </c>
      <c r="C12" s="211">
        <v>8</v>
      </c>
      <c r="D12" s="211">
        <v>17</v>
      </c>
      <c r="E12" s="215" t="s">
        <v>84</v>
      </c>
      <c r="F12" s="147" t="s">
        <v>95</v>
      </c>
      <c r="G12" s="154" t="s">
        <v>1</v>
      </c>
      <c r="H12" s="138" t="str">
        <f>IF(OR(G12="中止",G12="取消"),"998",IF(ISNA(MATCH($E12,施設情報!$B$2:$B$96,0)),"999",INDEX(施設情報!$C$2:$C$96,MATCH($E12,施設情報!$B$2:$B$96,0))))</f>
        <v>065</v>
      </c>
      <c r="I12" s="139">
        <f t="shared" si="1"/>
        <v>46392</v>
      </c>
      <c r="J12" s="137" t="str">
        <f t="shared" si="2"/>
        <v>065-46392</v>
      </c>
      <c r="K12" s="137">
        <f t="shared" si="3"/>
        <v>0.33333333333333331</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100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56.25">
      <c r="A13" s="149">
        <v>800</v>
      </c>
      <c r="B13" s="210">
        <v>46392</v>
      </c>
      <c r="C13" s="211">
        <v>8</v>
      </c>
      <c r="D13" s="211">
        <v>17</v>
      </c>
      <c r="E13" s="215" t="s">
        <v>85</v>
      </c>
      <c r="F13" s="147" t="s">
        <v>95</v>
      </c>
      <c r="G13" s="154" t="s">
        <v>1</v>
      </c>
      <c r="H13" s="138" t="str">
        <f>IF(OR(G13="中止",G13="取消"),"998",IF(ISNA(MATCH($E13,施設情報!$B$2:$B$96,0)),"999",INDEX(施設情報!$C$2:$C$96,MATCH($E13,施設情報!$B$2:$B$96,0))))</f>
        <v>066</v>
      </c>
      <c r="I13" s="139">
        <f t="shared" si="1"/>
        <v>46392</v>
      </c>
      <c r="J13" s="137" t="str">
        <f t="shared" si="2"/>
        <v>066-46392</v>
      </c>
      <c r="K13" s="137">
        <f t="shared" si="3"/>
        <v>0.33333333333333331</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100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56.25">
      <c r="A14" s="149">
        <v>801</v>
      </c>
      <c r="B14" s="210">
        <v>46392</v>
      </c>
      <c r="C14" s="211">
        <v>8</v>
      </c>
      <c r="D14" s="211">
        <v>17</v>
      </c>
      <c r="E14" s="215" t="s">
        <v>53</v>
      </c>
      <c r="F14" s="147" t="s">
        <v>95</v>
      </c>
      <c r="G14" s="154" t="s">
        <v>1</v>
      </c>
      <c r="H14" s="138" t="str">
        <f>IF(OR(G14="中止",G14="取消"),"998",IF(ISNA(MATCH($E14,施設情報!$B$2:$B$96,0)),"999",INDEX(施設情報!$C$2:$C$96,MATCH($E14,施設情報!$B$2:$B$96,0))))</f>
        <v>026</v>
      </c>
      <c r="I14" s="139">
        <f t="shared" si="1"/>
        <v>46392</v>
      </c>
      <c r="J14" s="137" t="str">
        <f t="shared" si="2"/>
        <v>026-46392</v>
      </c>
      <c r="K14" s="137">
        <f t="shared" si="3"/>
        <v>0.33333333333333331</v>
      </c>
      <c r="L14" s="137">
        <f t="shared" si="4"/>
        <v>0.70833333333333337</v>
      </c>
      <c r="M14" s="137">
        <f t="shared" si="5"/>
        <v>0</v>
      </c>
      <c r="N14" s="137">
        <f t="shared" si="5"/>
        <v>0</v>
      </c>
      <c r="O14" s="137">
        <f t="shared" si="5"/>
        <v>0</v>
      </c>
      <c r="P14" s="137">
        <f t="shared" si="5"/>
        <v>0</v>
      </c>
      <c r="Q14" s="137">
        <f t="shared" si="5"/>
        <v>0</v>
      </c>
      <c r="R14" s="137">
        <f t="shared" si="5"/>
        <v>0</v>
      </c>
      <c r="S14" s="137">
        <f t="shared" si="5"/>
        <v>0</v>
      </c>
      <c r="T14" s="137">
        <f t="shared" si="5"/>
        <v>0</v>
      </c>
      <c r="U14" s="137">
        <f t="shared" si="5"/>
        <v>100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0</v>
      </c>
      <c r="AE14" s="137">
        <f t="shared" si="6"/>
        <v>0</v>
      </c>
      <c r="AF14" s="137">
        <f t="shared" si="6"/>
        <v>0</v>
      </c>
      <c r="AG14" s="137">
        <f t="shared" si="6"/>
        <v>0</v>
      </c>
      <c r="AH14" s="137">
        <f t="shared" si="6"/>
        <v>0</v>
      </c>
      <c r="AI14" s="137">
        <f t="shared" si="6"/>
        <v>0</v>
      </c>
      <c r="AJ14" s="137">
        <f t="shared" si="6"/>
        <v>0</v>
      </c>
      <c r="AK14" s="136">
        <f ca="1">IF(AND(AND($AK$3&lt;=B14,B14&lt;=$AK$1),B14&lt;&gt;""),1,0)</f>
        <v>1</v>
      </c>
      <c r="AL14" s="136">
        <f>IF(OR(F14="工事・メンテ（共用可）",F14="要調整"),0.5,IF(F14="ヘリ訓練日",0.4,1))</f>
        <v>1</v>
      </c>
      <c r="AM14" s="136">
        <v>1</v>
      </c>
    </row>
    <row r="15" spans="1:39" ht="56.25">
      <c r="A15" s="149">
        <v>802</v>
      </c>
      <c r="B15" s="210">
        <v>46392</v>
      </c>
      <c r="C15" s="211">
        <v>8</v>
      </c>
      <c r="D15" s="211">
        <v>17</v>
      </c>
      <c r="E15" s="215" t="s">
        <v>30</v>
      </c>
      <c r="F15" s="147" t="s">
        <v>95</v>
      </c>
      <c r="G15" s="154" t="s">
        <v>1</v>
      </c>
      <c r="H15" s="138" t="str">
        <f>IF(OR(G15="中止",G15="取消"),"998",IF(ISNA(MATCH($E15,施設情報!$B$2:$B$96,0)),"999",INDEX(施設情報!$C$2:$C$96,MATCH($E15,施設情報!$B$2:$B$96,0))))</f>
        <v>027</v>
      </c>
      <c r="I15" s="139">
        <f t="shared" si="1"/>
        <v>46392</v>
      </c>
      <c r="J15" s="137" t="str">
        <f t="shared" si="2"/>
        <v>027-46392</v>
      </c>
      <c r="K15" s="137">
        <f t="shared" si="3"/>
        <v>0.33333333333333331</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100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75">
      <c r="A16" s="149">
        <v>803</v>
      </c>
      <c r="B16" s="210">
        <v>46392</v>
      </c>
      <c r="C16" s="211">
        <v>8</v>
      </c>
      <c r="D16" s="211">
        <v>17</v>
      </c>
      <c r="E16" s="215" t="s">
        <v>61</v>
      </c>
      <c r="F16" s="147" t="s">
        <v>95</v>
      </c>
      <c r="G16" s="154" t="s">
        <v>1</v>
      </c>
      <c r="H16" s="138" t="str">
        <f>IF(OR(G16="中止",G16="取消"),"998",IF(ISNA(MATCH($E16,施設情報!$B$2:$B$96,0)),"999",INDEX(施設情報!$C$2:$C$96,MATCH($E16,施設情報!$B$2:$B$96,0))))</f>
        <v>029</v>
      </c>
      <c r="I16" s="139">
        <f t="shared" si="1"/>
        <v>46392</v>
      </c>
      <c r="J16" s="137" t="str">
        <f t="shared" si="2"/>
        <v>029-46392</v>
      </c>
      <c r="K16" s="137">
        <f t="shared" si="3"/>
        <v>0.33333333333333331</v>
      </c>
      <c r="L16" s="137">
        <f t="shared" si="4"/>
        <v>0.70833333333333337</v>
      </c>
      <c r="M16" s="137">
        <f t="shared" si="7"/>
        <v>0</v>
      </c>
      <c r="N16" s="137">
        <f t="shared" si="7"/>
        <v>0</v>
      </c>
      <c r="O16" s="137">
        <f t="shared" si="7"/>
        <v>0</v>
      </c>
      <c r="P16" s="137">
        <f t="shared" si="7"/>
        <v>0</v>
      </c>
      <c r="Q16" s="137">
        <f t="shared" si="7"/>
        <v>0</v>
      </c>
      <c r="R16" s="137">
        <f t="shared" si="7"/>
        <v>0</v>
      </c>
      <c r="S16" s="137">
        <f t="shared" si="7"/>
        <v>0</v>
      </c>
      <c r="T16" s="137">
        <f t="shared" si="7"/>
        <v>0</v>
      </c>
      <c r="U16" s="137">
        <f t="shared" si="7"/>
        <v>100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0</v>
      </c>
      <c r="AE16" s="137">
        <f t="shared" si="8"/>
        <v>0</v>
      </c>
      <c r="AF16" s="137">
        <f t="shared" si="8"/>
        <v>0</v>
      </c>
      <c r="AG16" s="137">
        <f t="shared" si="8"/>
        <v>0</v>
      </c>
      <c r="AH16" s="137">
        <f t="shared" si="8"/>
        <v>0</v>
      </c>
      <c r="AI16" s="137">
        <f t="shared" si="8"/>
        <v>0</v>
      </c>
      <c r="AJ16" s="137">
        <f t="shared" si="8"/>
        <v>0</v>
      </c>
      <c r="AK16" s="136">
        <f ca="1">IF(AND(AND($AK$3&lt;=B16,B16&lt;=$AK$1),B16&lt;&gt;""),1,0)</f>
        <v>1</v>
      </c>
      <c r="AL16" s="136">
        <f>IF(OR(F16="工事・メンテ（共用可）",F16="要調整"),0.5,IF(F16="ヘリ訓練日",0.4,1))</f>
        <v>1</v>
      </c>
      <c r="AM16" s="136">
        <v>1</v>
      </c>
    </row>
    <row r="17" spans="1:39" ht="72">
      <c r="A17" s="149">
        <v>804</v>
      </c>
      <c r="B17" s="210">
        <v>46392</v>
      </c>
      <c r="C17" s="211">
        <v>8</v>
      </c>
      <c r="D17" s="211">
        <v>17</v>
      </c>
      <c r="E17" s="215" t="s">
        <v>92</v>
      </c>
      <c r="F17" s="147" t="s">
        <v>95</v>
      </c>
      <c r="G17" s="154" t="s">
        <v>1</v>
      </c>
      <c r="H17" s="138" t="str">
        <f>IF(OR(G17="中止",G17="取消"),"998",IF(ISNA(MATCH($E17,施設情報!$B$2:$B$96,0)),"999",INDEX(施設情報!$C$2:$C$96,MATCH($E17,施設情報!$B$2:$B$96,0))))</f>
        <v>010</v>
      </c>
      <c r="I17" s="139">
        <f t="shared" si="1"/>
        <v>46392</v>
      </c>
      <c r="J17" s="137" t="str">
        <f t="shared" si="2"/>
        <v>010-46392</v>
      </c>
      <c r="K17" s="137">
        <f t="shared" si="3"/>
        <v>0.33333333333333331</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100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90">
      <c r="A18" s="149">
        <v>805</v>
      </c>
      <c r="B18" s="210">
        <v>46392</v>
      </c>
      <c r="C18" s="211">
        <v>8</v>
      </c>
      <c r="D18" s="211">
        <v>17</v>
      </c>
      <c r="E18" s="215" t="s">
        <v>94</v>
      </c>
      <c r="F18" s="147" t="s">
        <v>95</v>
      </c>
      <c r="G18" s="154" t="s">
        <v>1</v>
      </c>
      <c r="H18" s="138" t="str">
        <f>IF(OR(G18="中止",G18="取消"),"998",IF(ISNA(MATCH($E18,施設情報!$B$2:$B$96,0)),"999",INDEX(施設情報!$C$2:$C$96,MATCH($E18,施設情報!$B$2:$B$96,0))))</f>
        <v>011</v>
      </c>
      <c r="I18" s="139">
        <f t="shared" si="1"/>
        <v>46392</v>
      </c>
      <c r="J18" s="137" t="str">
        <f t="shared" si="2"/>
        <v>011-46392</v>
      </c>
      <c r="K18" s="137">
        <f t="shared" si="3"/>
        <v>0.33333333333333331</v>
      </c>
      <c r="L18" s="137">
        <f t="shared" si="4"/>
        <v>0.70833333333333337</v>
      </c>
      <c r="M18" s="137">
        <f t="shared" si="7"/>
        <v>0</v>
      </c>
      <c r="N18" s="137">
        <f t="shared" si="7"/>
        <v>0</v>
      </c>
      <c r="O18" s="137">
        <f t="shared" si="7"/>
        <v>0</v>
      </c>
      <c r="P18" s="137">
        <f t="shared" si="7"/>
        <v>0</v>
      </c>
      <c r="Q18" s="137">
        <f t="shared" si="7"/>
        <v>0</v>
      </c>
      <c r="R18" s="137">
        <f t="shared" si="7"/>
        <v>0</v>
      </c>
      <c r="S18" s="137">
        <f t="shared" si="7"/>
        <v>0</v>
      </c>
      <c r="T18" s="137">
        <f t="shared" si="7"/>
        <v>0</v>
      </c>
      <c r="U18" s="137">
        <f t="shared" si="7"/>
        <v>100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0</v>
      </c>
      <c r="AE18" s="137">
        <f t="shared" si="8"/>
        <v>0</v>
      </c>
      <c r="AF18" s="137">
        <f t="shared" si="8"/>
        <v>0</v>
      </c>
      <c r="AG18" s="137">
        <f t="shared" si="8"/>
        <v>0</v>
      </c>
      <c r="AH18" s="137">
        <f t="shared" si="8"/>
        <v>0</v>
      </c>
      <c r="AI18" s="137">
        <f t="shared" si="8"/>
        <v>0</v>
      </c>
      <c r="AJ18" s="137">
        <f t="shared" si="8"/>
        <v>0</v>
      </c>
      <c r="AK18" s="136">
        <f ca="1">IF(AND(AND($AK$3&lt;=B18,B18&lt;=$AK$1),B18&lt;&gt;""),1,0)</f>
        <v>1</v>
      </c>
      <c r="AL18" s="136">
        <f>IF(OR(F18="工事・メンテ（共用可）",F18="要調整"),0.5,IF(F18="ヘリ訓練日",0.4,1))</f>
        <v>1</v>
      </c>
      <c r="AM18" s="136">
        <v>1</v>
      </c>
    </row>
    <row r="19" spans="1:39" ht="72">
      <c r="A19" s="149">
        <v>806</v>
      </c>
      <c r="B19" s="210">
        <v>46392</v>
      </c>
      <c r="C19" s="211">
        <v>8</v>
      </c>
      <c r="D19" s="211">
        <v>17</v>
      </c>
      <c r="E19" s="215" t="s">
        <v>93</v>
      </c>
      <c r="F19" s="147" t="s">
        <v>95</v>
      </c>
      <c r="G19" s="154" t="s">
        <v>1</v>
      </c>
      <c r="H19" s="138" t="str">
        <f>IF(OR(G19="中止",G19="取消"),"998",IF(ISNA(MATCH($E19,施設情報!$B$2:$B$96,0)),"999",INDEX(施設情報!$C$2:$C$96,MATCH($E19,施設情報!$B$2:$B$96,0))))</f>
        <v>012</v>
      </c>
      <c r="I19" s="139">
        <f t="shared" si="1"/>
        <v>46392</v>
      </c>
      <c r="J19" s="137" t="str">
        <f t="shared" si="2"/>
        <v>012-46392</v>
      </c>
      <c r="K19" s="137">
        <f t="shared" si="3"/>
        <v>0.33333333333333331</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100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75">
      <c r="A20" s="149">
        <v>846</v>
      </c>
      <c r="B20" s="210">
        <v>46392</v>
      </c>
      <c r="C20" s="211">
        <v>8</v>
      </c>
      <c r="D20" s="211">
        <v>17</v>
      </c>
      <c r="E20" s="215" t="s">
        <v>40</v>
      </c>
      <c r="F20" s="147" t="s">
        <v>95</v>
      </c>
      <c r="G20" s="154" t="s">
        <v>494</v>
      </c>
      <c r="H20" s="138" t="str">
        <f>IF(OR(G20="中止",G20="取消"),"998",IF(ISNA(MATCH($E20,施設情報!$B$2:$B$96,0)),"999",INDEX(施設情報!$C$2:$C$96,MATCH($E20,施設情報!$B$2:$B$96,0))))</f>
        <v>004</v>
      </c>
      <c r="I20" s="139">
        <f t="shared" si="1"/>
        <v>46392</v>
      </c>
      <c r="J20" s="137" t="str">
        <f t="shared" si="2"/>
        <v>004-46392</v>
      </c>
      <c r="K20" s="137">
        <f t="shared" si="3"/>
        <v>0.33333333333333331</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100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56.25">
      <c r="A21" s="149">
        <v>309</v>
      </c>
      <c r="B21" s="150">
        <v>46393</v>
      </c>
      <c r="C21" s="156">
        <v>0</v>
      </c>
      <c r="D21" s="156">
        <v>24</v>
      </c>
      <c r="E21" s="152" t="s">
        <v>52</v>
      </c>
      <c r="F21" s="151" t="s">
        <v>95</v>
      </c>
      <c r="G21" s="205" t="s">
        <v>1</v>
      </c>
      <c r="H21" s="138" t="str">
        <f>IF(OR(G21="中止",G21="取消"),"998",IF(ISNA(MATCH($E21,施設情報!$B$2:$B$96,0)),"999",INDEX(施設情報!$C$2:$C$96,MATCH($E21,施設情報!$B$2:$B$96,0))))</f>
        <v>024</v>
      </c>
      <c r="I21" s="139">
        <f t="shared" si="1"/>
        <v>46393</v>
      </c>
      <c r="J21" s="137" t="str">
        <f t="shared" si="2"/>
        <v>024-46393</v>
      </c>
      <c r="K21" s="137">
        <f t="shared" si="3"/>
        <v>0</v>
      </c>
      <c r="L21" s="137">
        <f t="shared" si="4"/>
        <v>1</v>
      </c>
      <c r="M21" s="137">
        <f t="shared" si="7"/>
        <v>100</v>
      </c>
      <c r="N21" s="137">
        <f t="shared" si="7"/>
        <v>100</v>
      </c>
      <c r="O21" s="137">
        <f t="shared" si="7"/>
        <v>100</v>
      </c>
      <c r="P21" s="137">
        <f t="shared" si="7"/>
        <v>100</v>
      </c>
      <c r="Q21" s="137">
        <f t="shared" si="7"/>
        <v>100</v>
      </c>
      <c r="R21" s="137">
        <f t="shared" si="7"/>
        <v>100</v>
      </c>
      <c r="S21" s="137">
        <f t="shared" si="7"/>
        <v>100</v>
      </c>
      <c r="T21" s="137">
        <f t="shared" si="7"/>
        <v>100</v>
      </c>
      <c r="U21" s="137">
        <f t="shared" si="7"/>
        <v>100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100</v>
      </c>
      <c r="AE21" s="137">
        <f t="shared" si="8"/>
        <v>100</v>
      </c>
      <c r="AF21" s="137">
        <f t="shared" si="8"/>
        <v>100</v>
      </c>
      <c r="AG21" s="137">
        <f t="shared" si="8"/>
        <v>100</v>
      </c>
      <c r="AH21" s="137">
        <f t="shared" si="8"/>
        <v>100</v>
      </c>
      <c r="AI21" s="137">
        <f t="shared" si="8"/>
        <v>100</v>
      </c>
      <c r="AJ21" s="137">
        <f t="shared" si="8"/>
        <v>100</v>
      </c>
      <c r="AK21" s="136">
        <f ca="1">IF(AND(AND($AK$3&lt;=B21,B21&lt;=$AK$1),B21&lt;&gt;""),1,0)</f>
        <v>1</v>
      </c>
      <c r="AL21" s="136">
        <f>IF(OR(F21="工事・メンテ（共用可）",F21="要調整"),0.5,IF(F21="ヘリ訓練日",0.4,1))</f>
        <v>1</v>
      </c>
      <c r="AM21" s="136">
        <v>1</v>
      </c>
    </row>
    <row r="22" spans="1:39" ht="56.25">
      <c r="A22" s="149">
        <v>310</v>
      </c>
      <c r="B22" s="150">
        <v>46394</v>
      </c>
      <c r="C22" s="156">
        <v>0</v>
      </c>
      <c r="D22" s="156">
        <v>24</v>
      </c>
      <c r="E22" s="152" t="s">
        <v>52</v>
      </c>
      <c r="F22" s="151" t="s">
        <v>95</v>
      </c>
      <c r="G22" s="205" t="s">
        <v>1</v>
      </c>
      <c r="H22" s="138" t="str">
        <f>IF(OR(G22="中止",G22="取消"),"998",IF(ISNA(MATCH($E22,施設情報!$B$2:$B$96,0)),"999",INDEX(施設情報!$C$2:$C$96,MATCH($E22,施設情報!$B$2:$B$96,0))))</f>
        <v>024</v>
      </c>
      <c r="I22" s="139">
        <f t="shared" si="1"/>
        <v>46394</v>
      </c>
      <c r="J22" s="137" t="str">
        <f t="shared" si="2"/>
        <v>024-46394</v>
      </c>
      <c r="K22" s="137">
        <f t="shared" si="3"/>
        <v>0</v>
      </c>
      <c r="L22" s="137">
        <f t="shared" si="4"/>
        <v>1</v>
      </c>
      <c r="M22" s="137">
        <f t="shared" si="7"/>
        <v>100</v>
      </c>
      <c r="N22" s="137">
        <f t="shared" si="7"/>
        <v>100</v>
      </c>
      <c r="O22" s="137">
        <f t="shared" si="7"/>
        <v>100</v>
      </c>
      <c r="P22" s="137">
        <f t="shared" si="7"/>
        <v>100</v>
      </c>
      <c r="Q22" s="137">
        <f t="shared" si="7"/>
        <v>100</v>
      </c>
      <c r="R22" s="137">
        <f t="shared" si="7"/>
        <v>100</v>
      </c>
      <c r="S22" s="137">
        <f t="shared" si="7"/>
        <v>100</v>
      </c>
      <c r="T22" s="137">
        <f t="shared" si="7"/>
        <v>100</v>
      </c>
      <c r="U22" s="137">
        <f t="shared" si="7"/>
        <v>100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100</v>
      </c>
      <c r="AE22" s="137">
        <f t="shared" si="8"/>
        <v>100</v>
      </c>
      <c r="AF22" s="137">
        <f t="shared" si="8"/>
        <v>100</v>
      </c>
      <c r="AG22" s="137">
        <f t="shared" si="8"/>
        <v>100</v>
      </c>
      <c r="AH22" s="137">
        <f t="shared" si="8"/>
        <v>100</v>
      </c>
      <c r="AI22" s="137">
        <f t="shared" si="8"/>
        <v>100</v>
      </c>
      <c r="AJ22" s="137">
        <f t="shared" si="8"/>
        <v>100</v>
      </c>
      <c r="AK22" s="136">
        <f ca="1">IF(AND(AND($AK$3&lt;=B22,B22&lt;=$AK$1),B22&lt;&gt;""),1,0)</f>
        <v>1</v>
      </c>
      <c r="AL22" s="136">
        <f>IF(OR(F22="工事・メンテ（共用可）",F22="要調整"),0.5,IF(F22="ヘリ訓練日",0.4,1))</f>
        <v>1</v>
      </c>
      <c r="AM22" s="136">
        <v>1</v>
      </c>
    </row>
    <row r="23" spans="1:39" ht="37.5">
      <c r="A23" s="149">
        <v>122</v>
      </c>
      <c r="B23" s="150">
        <v>46395</v>
      </c>
      <c r="C23" s="156">
        <v>9</v>
      </c>
      <c r="D23" s="156">
        <v>12</v>
      </c>
      <c r="E23" s="152" t="s">
        <v>4</v>
      </c>
      <c r="F23" s="151" t="s">
        <v>0</v>
      </c>
      <c r="G23" s="154" t="s">
        <v>1</v>
      </c>
      <c r="H23" s="138" t="str">
        <f>IF(OR(G23="中止",G23="取消"),"998",IF(ISNA(MATCH($E23,施設情報!$B$2:$B$96,0)),"999",INDEX(施設情報!$C$2:$C$96,MATCH($E23,施設情報!$B$2:$B$96,0))))</f>
        <v>063</v>
      </c>
      <c r="I23" s="139">
        <f t="shared" si="1"/>
        <v>46395</v>
      </c>
      <c r="J23" s="137" t="str">
        <f t="shared" si="2"/>
        <v>063-46395</v>
      </c>
      <c r="K23" s="137">
        <f t="shared" si="3"/>
        <v>0.375</v>
      </c>
      <c r="L23" s="137">
        <f t="shared" si="4"/>
        <v>0.5</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0</v>
      </c>
      <c r="Z23" s="137">
        <f t="shared" si="8"/>
        <v>0</v>
      </c>
      <c r="AA23" s="137">
        <f t="shared" si="8"/>
        <v>0</v>
      </c>
      <c r="AB23" s="137">
        <f t="shared" si="8"/>
        <v>0</v>
      </c>
      <c r="AC23" s="137">
        <f t="shared" si="8"/>
        <v>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37.5">
      <c r="A24" s="149">
        <v>123</v>
      </c>
      <c r="B24" s="150">
        <v>46395</v>
      </c>
      <c r="C24" s="156">
        <v>9</v>
      </c>
      <c r="D24" s="156">
        <v>12</v>
      </c>
      <c r="E24" s="152" t="s">
        <v>5</v>
      </c>
      <c r="F24" s="151" t="s">
        <v>0</v>
      </c>
      <c r="G24" s="154" t="s">
        <v>1</v>
      </c>
      <c r="H24" s="138" t="str">
        <f>IF(OR(G24="中止",G24="取消"),"998",IF(ISNA(MATCH($E24,施設情報!$B$2:$B$96,0)),"999",INDEX(施設情報!$C$2:$C$96,MATCH($E24,施設情報!$B$2:$B$96,0))))</f>
        <v>064</v>
      </c>
      <c r="I24" s="139">
        <f t="shared" si="1"/>
        <v>46395</v>
      </c>
      <c r="J24" s="137" t="str">
        <f t="shared" si="2"/>
        <v>064-46395</v>
      </c>
      <c r="K24" s="137">
        <f t="shared" si="3"/>
        <v>0.375</v>
      </c>
      <c r="L24" s="137">
        <f t="shared" si="4"/>
        <v>0.5</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0</v>
      </c>
      <c r="Z24" s="137">
        <f t="shared" si="8"/>
        <v>0</v>
      </c>
      <c r="AA24" s="137">
        <f t="shared" si="8"/>
        <v>0</v>
      </c>
      <c r="AB24" s="137">
        <f t="shared" si="8"/>
        <v>0</v>
      </c>
      <c r="AC24" s="137">
        <f t="shared" si="8"/>
        <v>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56.25">
      <c r="A25" s="149">
        <v>124</v>
      </c>
      <c r="B25" s="150">
        <v>46395</v>
      </c>
      <c r="C25" s="156">
        <v>9</v>
      </c>
      <c r="D25" s="156">
        <v>16</v>
      </c>
      <c r="E25" s="152" t="s">
        <v>32</v>
      </c>
      <c r="F25" s="151" t="s">
        <v>95</v>
      </c>
      <c r="G25" s="154" t="s">
        <v>1</v>
      </c>
      <c r="H25" s="138" t="str">
        <f>IF(OR(G25="中止",G25="取消"),"998",IF(ISNA(MATCH($E25,施設情報!$B$2:$B$96,0)),"999",INDEX(施設情報!$C$2:$C$96,MATCH($E25,施設情報!$B$2:$B$96,0))))</f>
        <v>039</v>
      </c>
      <c r="I25" s="139">
        <f t="shared" si="1"/>
        <v>46395</v>
      </c>
      <c r="J25" s="137" t="str">
        <f t="shared" si="2"/>
        <v>039-46395</v>
      </c>
      <c r="K25" s="137">
        <f t="shared" si="3"/>
        <v>0.375</v>
      </c>
      <c r="L25" s="137">
        <f t="shared" si="4"/>
        <v>0.66666666666666663</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9">
        <v>125</v>
      </c>
      <c r="B26" s="150">
        <v>46395</v>
      </c>
      <c r="C26" s="156">
        <v>9</v>
      </c>
      <c r="D26" s="156">
        <v>16</v>
      </c>
      <c r="E26" s="152" t="s">
        <v>33</v>
      </c>
      <c r="F26" s="151" t="s">
        <v>95</v>
      </c>
      <c r="G26" s="154" t="s">
        <v>1</v>
      </c>
      <c r="H26" s="138" t="str">
        <f>IF(OR(G26="中止",G26="取消"),"998",IF(ISNA(MATCH($E26,施設情報!$B$2:$B$96,0)),"999",INDEX(施設情報!$C$2:$C$96,MATCH($E26,施設情報!$B$2:$B$96,0))))</f>
        <v>038</v>
      </c>
      <c r="I26" s="139">
        <f t="shared" si="1"/>
        <v>46395</v>
      </c>
      <c r="J26" s="137" t="str">
        <f t="shared" si="2"/>
        <v>038-46395</v>
      </c>
      <c r="K26" s="137">
        <f t="shared" si="3"/>
        <v>0.375</v>
      </c>
      <c r="L26" s="137">
        <f t="shared" si="4"/>
        <v>0.66666666666666663</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6.25">
      <c r="A27" s="149">
        <v>311</v>
      </c>
      <c r="B27" s="150">
        <v>46395</v>
      </c>
      <c r="C27" s="156">
        <v>0</v>
      </c>
      <c r="D27" s="156">
        <v>24</v>
      </c>
      <c r="E27" s="152" t="s">
        <v>52</v>
      </c>
      <c r="F27" s="151" t="s">
        <v>95</v>
      </c>
      <c r="G27" s="205" t="s">
        <v>1</v>
      </c>
      <c r="H27" s="138" t="str">
        <f>IF(OR(G27="中止",G27="取消"),"998",IF(ISNA(MATCH($E27,施設情報!$B$2:$B$96,0)),"999",INDEX(施設情報!$C$2:$C$96,MATCH($E27,施設情報!$B$2:$B$96,0))))</f>
        <v>024</v>
      </c>
      <c r="I27" s="139">
        <f t="shared" si="1"/>
        <v>46395</v>
      </c>
      <c r="J27" s="137" t="str">
        <f t="shared" si="2"/>
        <v>024-46395</v>
      </c>
      <c r="K27" s="137">
        <f t="shared" si="3"/>
        <v>0</v>
      </c>
      <c r="L27" s="137">
        <f t="shared" si="4"/>
        <v>1</v>
      </c>
      <c r="M27" s="137">
        <f t="shared" si="9"/>
        <v>100</v>
      </c>
      <c r="N27" s="137">
        <f t="shared" si="9"/>
        <v>100</v>
      </c>
      <c r="O27" s="137">
        <f t="shared" si="9"/>
        <v>100</v>
      </c>
      <c r="P27" s="137">
        <f t="shared" si="9"/>
        <v>100</v>
      </c>
      <c r="Q27" s="137">
        <f t="shared" si="9"/>
        <v>100</v>
      </c>
      <c r="R27" s="137">
        <f t="shared" si="9"/>
        <v>100</v>
      </c>
      <c r="S27" s="137">
        <f t="shared" si="9"/>
        <v>100</v>
      </c>
      <c r="T27" s="137">
        <f t="shared" si="9"/>
        <v>100</v>
      </c>
      <c r="U27" s="137">
        <f t="shared" si="9"/>
        <v>100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100</v>
      </c>
      <c r="AE27" s="137">
        <f t="shared" si="10"/>
        <v>100</v>
      </c>
      <c r="AF27" s="137">
        <f t="shared" si="10"/>
        <v>100</v>
      </c>
      <c r="AG27" s="137">
        <f t="shared" si="10"/>
        <v>100</v>
      </c>
      <c r="AH27" s="137">
        <f t="shared" si="10"/>
        <v>100</v>
      </c>
      <c r="AI27" s="137">
        <f t="shared" si="10"/>
        <v>100</v>
      </c>
      <c r="AJ27" s="137">
        <f t="shared" si="10"/>
        <v>100</v>
      </c>
      <c r="AK27" s="136">
        <f ca="1">IF(AND(AND($AK$3&lt;=B27,B27&lt;=$AK$1),B27&lt;&gt;""),1,0)</f>
        <v>1</v>
      </c>
      <c r="AL27" s="136">
        <f>IF(OR(F27="工事・メンテ（共用可）",F27="要調整"),0.5,IF(F27="ヘリ訓練日",0.4,1))</f>
        <v>1</v>
      </c>
      <c r="AM27" s="136">
        <v>1</v>
      </c>
    </row>
    <row r="28" spans="1:39" ht="37.5">
      <c r="A28" s="149">
        <v>3</v>
      </c>
      <c r="B28" s="150">
        <v>46396</v>
      </c>
      <c r="C28" s="156">
        <v>0</v>
      </c>
      <c r="D28" s="156">
        <v>24</v>
      </c>
      <c r="E28" s="152" t="s">
        <v>28</v>
      </c>
      <c r="F28" s="151" t="s">
        <v>29</v>
      </c>
      <c r="G28" s="154" t="s">
        <v>1</v>
      </c>
      <c r="H28" s="138" t="str">
        <f>IF(OR(G28="中止",G28="取消"),"998",IF(ISNA(MATCH($E28,施設情報!$B$2:$B$96,0)),"999",INDEX(施設情報!$C$2:$C$96,MATCH($E28,施設情報!$B$2:$B$96,0))))</f>
        <v>001</v>
      </c>
      <c r="I28" s="139">
        <f t="shared" si="1"/>
        <v>46396</v>
      </c>
      <c r="J28" s="137" t="str">
        <f t="shared" si="2"/>
        <v>001-46396</v>
      </c>
      <c r="K28" s="137">
        <f t="shared" si="3"/>
        <v>0</v>
      </c>
      <c r="L28" s="137">
        <f t="shared" si="4"/>
        <v>1</v>
      </c>
      <c r="M28" s="137">
        <f t="shared" si="9"/>
        <v>100</v>
      </c>
      <c r="N28" s="137">
        <f t="shared" si="9"/>
        <v>100</v>
      </c>
      <c r="O28" s="137">
        <f t="shared" si="9"/>
        <v>100</v>
      </c>
      <c r="P28" s="137">
        <f t="shared" si="9"/>
        <v>100</v>
      </c>
      <c r="Q28" s="137">
        <f t="shared" si="9"/>
        <v>100</v>
      </c>
      <c r="R28" s="137">
        <f t="shared" si="9"/>
        <v>100</v>
      </c>
      <c r="S28" s="137">
        <f t="shared" si="9"/>
        <v>100</v>
      </c>
      <c r="T28" s="137">
        <f t="shared" si="9"/>
        <v>100</v>
      </c>
      <c r="U28" s="137">
        <f t="shared" si="9"/>
        <v>100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100</v>
      </c>
      <c r="AE28" s="137">
        <f t="shared" si="10"/>
        <v>100</v>
      </c>
      <c r="AF28" s="137">
        <f t="shared" si="10"/>
        <v>100</v>
      </c>
      <c r="AG28" s="137">
        <f t="shared" si="10"/>
        <v>100</v>
      </c>
      <c r="AH28" s="137">
        <f t="shared" si="10"/>
        <v>100</v>
      </c>
      <c r="AI28" s="137">
        <f t="shared" si="10"/>
        <v>100</v>
      </c>
      <c r="AJ28" s="137">
        <f t="shared" si="10"/>
        <v>100</v>
      </c>
      <c r="AK28" s="136">
        <f ca="1">IF(AND(AND($AK$3&lt;=B28,B28&lt;=$AK$1),B28&lt;&gt;""),1,0)</f>
        <v>1</v>
      </c>
      <c r="AL28" s="136">
        <f>IF(OR(F28="工事・メンテ（共用可）",F28="要調整"),0.5,IF(F28="ヘリ訓練日",0.4,1))</f>
        <v>1</v>
      </c>
      <c r="AM28" s="136">
        <v>1</v>
      </c>
    </row>
    <row r="29" spans="1:39" ht="56.25">
      <c r="A29" s="149">
        <v>312</v>
      </c>
      <c r="B29" s="150">
        <v>46396</v>
      </c>
      <c r="C29" s="156">
        <v>0</v>
      </c>
      <c r="D29" s="156">
        <v>24</v>
      </c>
      <c r="E29" s="152" t="s">
        <v>52</v>
      </c>
      <c r="F29" s="151" t="s">
        <v>95</v>
      </c>
      <c r="G29" s="205" t="s">
        <v>1</v>
      </c>
      <c r="H29" s="138" t="str">
        <f>IF(OR(G29="中止",G29="取消"),"998",IF(ISNA(MATCH($E29,施設情報!$B$2:$B$96,0)),"999",INDEX(施設情報!$C$2:$C$96,MATCH($E29,施設情報!$B$2:$B$96,0))))</f>
        <v>024</v>
      </c>
      <c r="I29" s="139">
        <f t="shared" si="1"/>
        <v>46396</v>
      </c>
      <c r="J29" s="137" t="str">
        <f t="shared" si="2"/>
        <v>024-46396</v>
      </c>
      <c r="K29" s="137">
        <f t="shared" si="3"/>
        <v>0</v>
      </c>
      <c r="L29" s="137">
        <f t="shared" si="4"/>
        <v>1</v>
      </c>
      <c r="M29" s="137">
        <f t="shared" si="9"/>
        <v>100</v>
      </c>
      <c r="N29" s="137">
        <f t="shared" si="9"/>
        <v>100</v>
      </c>
      <c r="O29" s="137">
        <f t="shared" si="9"/>
        <v>100</v>
      </c>
      <c r="P29" s="137">
        <f t="shared" si="9"/>
        <v>100</v>
      </c>
      <c r="Q29" s="137">
        <f t="shared" si="9"/>
        <v>100</v>
      </c>
      <c r="R29" s="137">
        <f t="shared" si="9"/>
        <v>100</v>
      </c>
      <c r="S29" s="137">
        <f t="shared" si="9"/>
        <v>100</v>
      </c>
      <c r="T29" s="137">
        <f t="shared" si="9"/>
        <v>100</v>
      </c>
      <c r="U29" s="137">
        <f t="shared" si="9"/>
        <v>100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100</v>
      </c>
      <c r="AE29" s="137">
        <f t="shared" si="10"/>
        <v>100</v>
      </c>
      <c r="AF29" s="137">
        <f t="shared" si="10"/>
        <v>100</v>
      </c>
      <c r="AG29" s="137">
        <f t="shared" si="10"/>
        <v>100</v>
      </c>
      <c r="AH29" s="137">
        <f t="shared" si="10"/>
        <v>100</v>
      </c>
      <c r="AI29" s="137">
        <f t="shared" si="10"/>
        <v>100</v>
      </c>
      <c r="AJ29" s="137">
        <f t="shared" si="10"/>
        <v>100</v>
      </c>
      <c r="AK29" s="136">
        <f ca="1">IF(AND(AND($AK$3&lt;=B29,B29&lt;=$AK$1),B29&lt;&gt;""),1,0)</f>
        <v>1</v>
      </c>
      <c r="AL29" s="136">
        <f>IF(OR(F29="工事・メンテ（共用可）",F29="要調整"),0.5,IF(F29="ヘリ訓練日",0.4,1))</f>
        <v>1</v>
      </c>
      <c r="AM29" s="136">
        <v>1</v>
      </c>
    </row>
    <row r="30" spans="1:39" ht="37.5">
      <c r="A30" s="149">
        <v>4</v>
      </c>
      <c r="B30" s="150">
        <v>46397</v>
      </c>
      <c r="C30" s="156">
        <v>0</v>
      </c>
      <c r="D30" s="156">
        <v>24</v>
      </c>
      <c r="E30" s="152" t="s">
        <v>28</v>
      </c>
      <c r="F30" s="151" t="s">
        <v>29</v>
      </c>
      <c r="G30" s="154" t="s">
        <v>1</v>
      </c>
      <c r="H30" s="138" t="str">
        <f>IF(OR(G30="中止",G30="取消"),"998",IF(ISNA(MATCH($E30,施設情報!$B$2:$B$96,0)),"999",INDEX(施設情報!$C$2:$C$96,MATCH($E30,施設情報!$B$2:$B$96,0))))</f>
        <v>001</v>
      </c>
      <c r="I30" s="139">
        <f t="shared" si="1"/>
        <v>46397</v>
      </c>
      <c r="J30" s="137" t="str">
        <f t="shared" si="2"/>
        <v>001-46397</v>
      </c>
      <c r="K30" s="137">
        <f t="shared" si="3"/>
        <v>0</v>
      </c>
      <c r="L30" s="137">
        <f t="shared" si="4"/>
        <v>1</v>
      </c>
      <c r="M30" s="137">
        <f t="shared" si="9"/>
        <v>100</v>
      </c>
      <c r="N30" s="137">
        <f t="shared" si="9"/>
        <v>100</v>
      </c>
      <c r="O30" s="137">
        <f t="shared" si="9"/>
        <v>100</v>
      </c>
      <c r="P30" s="137">
        <f t="shared" si="9"/>
        <v>100</v>
      </c>
      <c r="Q30" s="137">
        <f t="shared" si="9"/>
        <v>100</v>
      </c>
      <c r="R30" s="137">
        <f t="shared" si="9"/>
        <v>100</v>
      </c>
      <c r="S30" s="137">
        <f t="shared" si="9"/>
        <v>100</v>
      </c>
      <c r="T30" s="137">
        <f t="shared" si="9"/>
        <v>100</v>
      </c>
      <c r="U30" s="137">
        <f t="shared" si="9"/>
        <v>100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100</v>
      </c>
      <c r="AE30" s="137">
        <f t="shared" si="10"/>
        <v>100</v>
      </c>
      <c r="AF30" s="137">
        <f t="shared" si="10"/>
        <v>100</v>
      </c>
      <c r="AG30" s="137">
        <f t="shared" si="10"/>
        <v>100</v>
      </c>
      <c r="AH30" s="137">
        <f t="shared" si="10"/>
        <v>100</v>
      </c>
      <c r="AI30" s="137">
        <f t="shared" si="10"/>
        <v>100</v>
      </c>
      <c r="AJ30" s="137">
        <f t="shared" si="10"/>
        <v>100</v>
      </c>
      <c r="AK30" s="136">
        <f ca="1">IF(AND(AND($AK$3&lt;=B30,B30&lt;=$AK$1),B30&lt;&gt;""),1,0)</f>
        <v>1</v>
      </c>
      <c r="AL30" s="136">
        <f>IF(OR(F30="工事・メンテ（共用可）",F30="要調整"),0.5,IF(F30="ヘリ訓練日",0.4,1))</f>
        <v>1</v>
      </c>
      <c r="AM30" s="136">
        <v>1</v>
      </c>
    </row>
    <row r="31" spans="1:39" ht="56.25">
      <c r="A31" s="149">
        <v>313</v>
      </c>
      <c r="B31" s="150">
        <v>46397</v>
      </c>
      <c r="C31" s="156">
        <v>0</v>
      </c>
      <c r="D31" s="156">
        <v>24</v>
      </c>
      <c r="E31" s="152" t="s">
        <v>52</v>
      </c>
      <c r="F31" s="151" t="s">
        <v>95</v>
      </c>
      <c r="G31" s="205" t="s">
        <v>1</v>
      </c>
      <c r="H31" s="138" t="str">
        <f>IF(OR(G31="中止",G31="取消"),"998",IF(ISNA(MATCH($E31,施設情報!$B$2:$B$96,0)),"999",INDEX(施設情報!$C$2:$C$96,MATCH($E31,施設情報!$B$2:$B$96,0))))</f>
        <v>024</v>
      </c>
      <c r="I31" s="139">
        <f t="shared" si="1"/>
        <v>46397</v>
      </c>
      <c r="J31" s="137" t="str">
        <f t="shared" si="2"/>
        <v>024-46397</v>
      </c>
      <c r="K31" s="137">
        <f t="shared" si="3"/>
        <v>0</v>
      </c>
      <c r="L31" s="137">
        <f t="shared" si="4"/>
        <v>1</v>
      </c>
      <c r="M31" s="137">
        <f t="shared" si="9"/>
        <v>100</v>
      </c>
      <c r="N31" s="137">
        <f t="shared" si="9"/>
        <v>100</v>
      </c>
      <c r="O31" s="137">
        <f t="shared" si="9"/>
        <v>100</v>
      </c>
      <c r="P31" s="137">
        <f t="shared" si="9"/>
        <v>100</v>
      </c>
      <c r="Q31" s="137">
        <f t="shared" si="9"/>
        <v>100</v>
      </c>
      <c r="R31" s="137">
        <f t="shared" si="9"/>
        <v>100</v>
      </c>
      <c r="S31" s="137">
        <f t="shared" si="9"/>
        <v>100</v>
      </c>
      <c r="T31" s="137">
        <f t="shared" si="9"/>
        <v>100</v>
      </c>
      <c r="U31" s="137">
        <f t="shared" si="9"/>
        <v>100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100</v>
      </c>
      <c r="AE31" s="137">
        <f t="shared" si="10"/>
        <v>100</v>
      </c>
      <c r="AF31" s="137">
        <f t="shared" si="10"/>
        <v>100</v>
      </c>
      <c r="AG31" s="137">
        <f t="shared" si="10"/>
        <v>100</v>
      </c>
      <c r="AH31" s="137">
        <f t="shared" si="10"/>
        <v>100</v>
      </c>
      <c r="AI31" s="137">
        <f t="shared" si="10"/>
        <v>100</v>
      </c>
      <c r="AJ31" s="137">
        <f t="shared" si="10"/>
        <v>100</v>
      </c>
      <c r="AK31" s="136">
        <f ca="1">IF(AND(AND($AK$3&lt;=B31,B31&lt;=$AK$1),B31&lt;&gt;""),1,0)</f>
        <v>1</v>
      </c>
      <c r="AL31" s="136">
        <f>IF(OR(F31="工事・メンテ（共用可）",F31="要調整"),0.5,IF(F31="ヘリ訓練日",0.4,1))</f>
        <v>1</v>
      </c>
      <c r="AM31" s="136">
        <v>1</v>
      </c>
    </row>
    <row r="32" spans="1:39" ht="37.5">
      <c r="A32" s="149">
        <v>106</v>
      </c>
      <c r="B32" s="150">
        <v>46398</v>
      </c>
      <c r="C32" s="156">
        <v>0</v>
      </c>
      <c r="D32" s="156">
        <v>24</v>
      </c>
      <c r="E32" s="152" t="s">
        <v>28</v>
      </c>
      <c r="F32" s="151" t="s">
        <v>29</v>
      </c>
      <c r="G32" s="154" t="s">
        <v>1</v>
      </c>
      <c r="H32" s="138" t="str">
        <f>IF(OR(G32="中止",G32="取消"),"998",IF(ISNA(MATCH($E32,施設情報!$B$2:$B$96,0)),"999",INDEX(施設情報!$C$2:$C$96,MATCH($E32,施設情報!$B$2:$B$96,0))))</f>
        <v>001</v>
      </c>
      <c r="I32" s="139">
        <f t="shared" si="1"/>
        <v>46398</v>
      </c>
      <c r="J32" s="137" t="str">
        <f t="shared" si="2"/>
        <v>001-46398</v>
      </c>
      <c r="K32" s="137">
        <f t="shared" si="3"/>
        <v>0</v>
      </c>
      <c r="L32" s="137">
        <f t="shared" si="4"/>
        <v>1</v>
      </c>
      <c r="M32" s="137">
        <f t="shared" si="9"/>
        <v>100</v>
      </c>
      <c r="N32" s="137">
        <f t="shared" si="9"/>
        <v>100</v>
      </c>
      <c r="O32" s="137">
        <f t="shared" si="9"/>
        <v>100</v>
      </c>
      <c r="P32" s="137">
        <f t="shared" si="9"/>
        <v>100</v>
      </c>
      <c r="Q32" s="137">
        <f t="shared" si="9"/>
        <v>100</v>
      </c>
      <c r="R32" s="137">
        <f t="shared" si="9"/>
        <v>100</v>
      </c>
      <c r="S32" s="137">
        <f t="shared" si="9"/>
        <v>100</v>
      </c>
      <c r="T32" s="137">
        <f t="shared" si="9"/>
        <v>100</v>
      </c>
      <c r="U32" s="137">
        <f t="shared" si="9"/>
        <v>100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100</v>
      </c>
      <c r="AE32" s="137">
        <f t="shared" si="10"/>
        <v>100</v>
      </c>
      <c r="AF32" s="137">
        <f t="shared" si="10"/>
        <v>100</v>
      </c>
      <c r="AG32" s="137">
        <f t="shared" si="10"/>
        <v>100</v>
      </c>
      <c r="AH32" s="137">
        <f t="shared" si="10"/>
        <v>100</v>
      </c>
      <c r="AI32" s="137">
        <f t="shared" si="10"/>
        <v>100</v>
      </c>
      <c r="AJ32" s="137">
        <f t="shared" si="10"/>
        <v>100</v>
      </c>
      <c r="AK32" s="136">
        <f ca="1">IF(AND(AND($AK$3&lt;=B32,B32&lt;=$AK$1),B32&lt;&gt;""),1,0)</f>
        <v>1</v>
      </c>
      <c r="AL32" s="136">
        <f>IF(OR(F32="工事・メンテ（共用可）",F32="要調整"),0.5,IF(F32="ヘリ訓練日",0.4,1))</f>
        <v>1</v>
      </c>
      <c r="AM32" s="136">
        <v>1</v>
      </c>
    </row>
    <row r="33" spans="1:39" ht="56.25">
      <c r="A33" s="149">
        <v>314</v>
      </c>
      <c r="B33" s="150">
        <v>46398</v>
      </c>
      <c r="C33" s="156">
        <v>0</v>
      </c>
      <c r="D33" s="156">
        <v>24</v>
      </c>
      <c r="E33" s="152" t="s">
        <v>52</v>
      </c>
      <c r="F33" s="151" t="s">
        <v>95</v>
      </c>
      <c r="G33" s="205" t="s">
        <v>1</v>
      </c>
      <c r="H33" s="138" t="str">
        <f>IF(OR(G33="中止",G33="取消"),"998",IF(ISNA(MATCH($E33,施設情報!$B$2:$B$96,0)),"999",INDEX(施設情報!$C$2:$C$96,MATCH($E33,施設情報!$B$2:$B$96,0))))</f>
        <v>024</v>
      </c>
      <c r="I33" s="139">
        <f t="shared" si="1"/>
        <v>46398</v>
      </c>
      <c r="J33" s="137" t="str">
        <f t="shared" si="2"/>
        <v>024-46398</v>
      </c>
      <c r="K33" s="137">
        <f t="shared" si="3"/>
        <v>0</v>
      </c>
      <c r="L33" s="137">
        <f t="shared" si="4"/>
        <v>1</v>
      </c>
      <c r="M33" s="137">
        <f t="shared" si="9"/>
        <v>100</v>
      </c>
      <c r="N33" s="137">
        <f t="shared" si="9"/>
        <v>100</v>
      </c>
      <c r="O33" s="137">
        <f t="shared" si="9"/>
        <v>100</v>
      </c>
      <c r="P33" s="137">
        <f t="shared" si="9"/>
        <v>100</v>
      </c>
      <c r="Q33" s="137">
        <f t="shared" si="9"/>
        <v>100</v>
      </c>
      <c r="R33" s="137">
        <f t="shared" si="9"/>
        <v>100</v>
      </c>
      <c r="S33" s="137">
        <f t="shared" si="9"/>
        <v>100</v>
      </c>
      <c r="T33" s="137">
        <f t="shared" si="9"/>
        <v>100</v>
      </c>
      <c r="U33" s="137">
        <f t="shared" si="9"/>
        <v>100</v>
      </c>
      <c r="V33" s="137">
        <f t="shared" si="9"/>
        <v>100</v>
      </c>
      <c r="W33" s="137">
        <f t="shared" si="10"/>
        <v>100</v>
      </c>
      <c r="X33" s="137">
        <f t="shared" si="10"/>
        <v>100</v>
      </c>
      <c r="Y33" s="137">
        <f t="shared" si="10"/>
        <v>100</v>
      </c>
      <c r="Z33" s="137">
        <f t="shared" si="10"/>
        <v>100</v>
      </c>
      <c r="AA33" s="137">
        <f t="shared" si="10"/>
        <v>100</v>
      </c>
      <c r="AB33" s="137">
        <f t="shared" si="10"/>
        <v>100</v>
      </c>
      <c r="AC33" s="137">
        <f t="shared" si="10"/>
        <v>100</v>
      </c>
      <c r="AD33" s="137">
        <f t="shared" si="10"/>
        <v>100</v>
      </c>
      <c r="AE33" s="137">
        <f t="shared" si="10"/>
        <v>100</v>
      </c>
      <c r="AF33" s="137">
        <f t="shared" si="10"/>
        <v>100</v>
      </c>
      <c r="AG33" s="137">
        <f t="shared" si="10"/>
        <v>100</v>
      </c>
      <c r="AH33" s="137">
        <f t="shared" si="10"/>
        <v>100</v>
      </c>
      <c r="AI33" s="137">
        <f t="shared" si="10"/>
        <v>100</v>
      </c>
      <c r="AJ33" s="137">
        <f t="shared" si="10"/>
        <v>100</v>
      </c>
      <c r="AK33" s="136">
        <f ca="1">IF(AND(AND($AK$3&lt;=B33,B33&lt;=$AK$1),B33&lt;&gt;""),1,0)</f>
        <v>1</v>
      </c>
      <c r="AL33" s="136">
        <f>IF(OR(F33="工事・メンテ（共用可）",F33="要調整"),0.5,IF(F33="ヘリ訓練日",0.4,1))</f>
        <v>1</v>
      </c>
      <c r="AM33" s="136">
        <v>1</v>
      </c>
    </row>
    <row r="34" spans="1:39" ht="56.25">
      <c r="A34" s="149">
        <v>315</v>
      </c>
      <c r="B34" s="150">
        <v>46399</v>
      </c>
      <c r="C34" s="156">
        <v>0</v>
      </c>
      <c r="D34" s="156">
        <v>24</v>
      </c>
      <c r="E34" s="152" t="s">
        <v>52</v>
      </c>
      <c r="F34" s="151" t="s">
        <v>95</v>
      </c>
      <c r="G34" s="205" t="s">
        <v>1</v>
      </c>
      <c r="H34" s="138" t="str">
        <f>IF(OR(G34="中止",G34="取消"),"998",IF(ISNA(MATCH($E34,施設情報!$B$2:$B$96,0)),"999",INDEX(施設情報!$C$2:$C$96,MATCH($E34,施設情報!$B$2:$B$96,0))))</f>
        <v>024</v>
      </c>
      <c r="I34" s="139">
        <f t="shared" si="1"/>
        <v>46399</v>
      </c>
      <c r="J34" s="137" t="str">
        <f t="shared" si="2"/>
        <v>024-46399</v>
      </c>
      <c r="K34" s="137">
        <f t="shared" si="3"/>
        <v>0</v>
      </c>
      <c r="L34" s="137">
        <f t="shared" si="4"/>
        <v>1</v>
      </c>
      <c r="M34" s="137">
        <f t="shared" si="9"/>
        <v>100</v>
      </c>
      <c r="N34" s="137">
        <f t="shared" si="9"/>
        <v>100</v>
      </c>
      <c r="O34" s="137">
        <f t="shared" si="9"/>
        <v>100</v>
      </c>
      <c r="P34" s="137">
        <f t="shared" si="9"/>
        <v>100</v>
      </c>
      <c r="Q34" s="137">
        <f t="shared" si="9"/>
        <v>100</v>
      </c>
      <c r="R34" s="137">
        <f t="shared" si="9"/>
        <v>100</v>
      </c>
      <c r="S34" s="137">
        <f t="shared" si="9"/>
        <v>100</v>
      </c>
      <c r="T34" s="137">
        <f t="shared" si="9"/>
        <v>100</v>
      </c>
      <c r="U34" s="137">
        <f t="shared" si="9"/>
        <v>100</v>
      </c>
      <c r="V34" s="137">
        <f t="shared" si="9"/>
        <v>100</v>
      </c>
      <c r="W34" s="137">
        <f t="shared" si="10"/>
        <v>100</v>
      </c>
      <c r="X34" s="137">
        <f t="shared" si="10"/>
        <v>100</v>
      </c>
      <c r="Y34" s="137">
        <f t="shared" si="10"/>
        <v>100</v>
      </c>
      <c r="Z34" s="137">
        <f t="shared" si="10"/>
        <v>100</v>
      </c>
      <c r="AA34" s="137">
        <f t="shared" si="10"/>
        <v>100</v>
      </c>
      <c r="AB34" s="137">
        <f t="shared" si="10"/>
        <v>100</v>
      </c>
      <c r="AC34" s="137">
        <f t="shared" si="10"/>
        <v>100</v>
      </c>
      <c r="AD34" s="137">
        <f t="shared" si="10"/>
        <v>100</v>
      </c>
      <c r="AE34" s="137">
        <f t="shared" si="10"/>
        <v>100</v>
      </c>
      <c r="AF34" s="137">
        <f t="shared" si="10"/>
        <v>100</v>
      </c>
      <c r="AG34" s="137">
        <f t="shared" si="10"/>
        <v>100</v>
      </c>
      <c r="AH34" s="137">
        <f t="shared" si="10"/>
        <v>100</v>
      </c>
      <c r="AI34" s="137">
        <f t="shared" si="10"/>
        <v>100</v>
      </c>
      <c r="AJ34" s="137">
        <f t="shared" si="10"/>
        <v>100</v>
      </c>
      <c r="AK34" s="136">
        <f ca="1">IF(AND(AND($AK$3&lt;=B34,B34&lt;=$AK$1),B34&lt;&gt;""),1,0)</f>
        <v>1</v>
      </c>
      <c r="AL34" s="136">
        <f>IF(OR(F34="工事・メンテ（共用可）",F34="要調整"),0.5,IF(F34="ヘリ訓練日",0.4,1))</f>
        <v>1</v>
      </c>
      <c r="AM34" s="136">
        <v>1</v>
      </c>
    </row>
    <row r="35" spans="1:39" ht="56.25">
      <c r="A35" s="149">
        <v>316</v>
      </c>
      <c r="B35" s="150">
        <v>46400</v>
      </c>
      <c r="C35" s="156">
        <v>0</v>
      </c>
      <c r="D35" s="156">
        <v>24</v>
      </c>
      <c r="E35" s="152" t="s">
        <v>52</v>
      </c>
      <c r="F35" s="151" t="s">
        <v>95</v>
      </c>
      <c r="G35" s="205" t="s">
        <v>1</v>
      </c>
      <c r="H35" s="138" t="str">
        <f>IF(OR(G35="中止",G35="取消"),"998",IF(ISNA(MATCH($E35,施設情報!$B$2:$B$96,0)),"999",INDEX(施設情報!$C$2:$C$96,MATCH($E35,施設情報!$B$2:$B$96,0))))</f>
        <v>024</v>
      </c>
      <c r="I35" s="139">
        <f t="shared" si="1"/>
        <v>46400</v>
      </c>
      <c r="J35" s="137" t="str">
        <f t="shared" si="2"/>
        <v>024-46400</v>
      </c>
      <c r="K35" s="137">
        <f t="shared" si="3"/>
        <v>0</v>
      </c>
      <c r="L35" s="137">
        <f t="shared" si="4"/>
        <v>1</v>
      </c>
      <c r="M35" s="137">
        <f t="shared" ref="M35:V44" si="11">IF(AND(M$3&gt;=$K35,M$3&lt;$L35),100*$AM35,0)</f>
        <v>100</v>
      </c>
      <c r="N35" s="137">
        <f t="shared" si="11"/>
        <v>100</v>
      </c>
      <c r="O35" s="137">
        <f t="shared" si="11"/>
        <v>100</v>
      </c>
      <c r="P35" s="137">
        <f t="shared" si="11"/>
        <v>100</v>
      </c>
      <c r="Q35" s="137">
        <f t="shared" si="11"/>
        <v>100</v>
      </c>
      <c r="R35" s="137">
        <f t="shared" si="11"/>
        <v>100</v>
      </c>
      <c r="S35" s="137">
        <f t="shared" si="11"/>
        <v>100</v>
      </c>
      <c r="T35" s="137">
        <f t="shared" si="11"/>
        <v>100</v>
      </c>
      <c r="U35" s="137">
        <f t="shared" si="11"/>
        <v>100</v>
      </c>
      <c r="V35" s="137">
        <f t="shared" si="11"/>
        <v>100</v>
      </c>
      <c r="W35" s="137">
        <f t="shared" ref="W35:AJ44" si="12">IF(AND(W$3&gt;=$K35,W$3&lt;$L35),100*$AM35,0)</f>
        <v>100</v>
      </c>
      <c r="X35" s="137">
        <f t="shared" si="12"/>
        <v>100</v>
      </c>
      <c r="Y35" s="137">
        <f t="shared" si="12"/>
        <v>100</v>
      </c>
      <c r="Z35" s="137">
        <f t="shared" si="12"/>
        <v>100</v>
      </c>
      <c r="AA35" s="137">
        <f t="shared" si="12"/>
        <v>100</v>
      </c>
      <c r="AB35" s="137">
        <f t="shared" si="12"/>
        <v>100</v>
      </c>
      <c r="AC35" s="137">
        <f t="shared" si="12"/>
        <v>100</v>
      </c>
      <c r="AD35" s="137">
        <f t="shared" si="12"/>
        <v>100</v>
      </c>
      <c r="AE35" s="137">
        <f t="shared" si="12"/>
        <v>100</v>
      </c>
      <c r="AF35" s="137">
        <f t="shared" si="12"/>
        <v>100</v>
      </c>
      <c r="AG35" s="137">
        <f t="shared" si="12"/>
        <v>100</v>
      </c>
      <c r="AH35" s="137">
        <f t="shared" si="12"/>
        <v>100</v>
      </c>
      <c r="AI35" s="137">
        <f t="shared" si="12"/>
        <v>100</v>
      </c>
      <c r="AJ35" s="137">
        <f t="shared" si="12"/>
        <v>100</v>
      </c>
      <c r="AK35" s="136">
        <f ca="1">IF(AND(AND($AK$3&lt;=B35,B35&lt;=$AK$1),B35&lt;&gt;""),1,0)</f>
        <v>1</v>
      </c>
      <c r="AL35" s="136">
        <f>IF(OR(F35="工事・メンテ（共用可）",F35="要調整"),0.5,IF(F35="ヘリ訓練日",0.4,1))</f>
        <v>1</v>
      </c>
      <c r="AM35" s="136">
        <v>1</v>
      </c>
    </row>
    <row r="36" spans="1:39" ht="36">
      <c r="A36" s="149">
        <v>461</v>
      </c>
      <c r="B36" s="150">
        <v>46400</v>
      </c>
      <c r="C36" s="156">
        <v>9</v>
      </c>
      <c r="D36" s="156">
        <v>17</v>
      </c>
      <c r="E36" s="152" t="s">
        <v>91</v>
      </c>
      <c r="F36" s="151" t="s">
        <v>490</v>
      </c>
      <c r="G36" s="154" t="s">
        <v>493</v>
      </c>
      <c r="H36" s="138" t="str">
        <f>IF(OR(G36="中止",G36="取消"),"998",IF(ISNA(MATCH($E36,施設情報!$B$2:$B$96,0)),"999",INDEX(施設情報!$C$2:$C$96,MATCH($E36,施設情報!$B$2:$B$96,0))))</f>
        <v>998</v>
      </c>
      <c r="I36" s="139">
        <f t="shared" si="1"/>
        <v>46400</v>
      </c>
      <c r="J36" s="137" t="str">
        <f t="shared" si="2"/>
        <v>998-46400</v>
      </c>
      <c r="K36" s="137">
        <f t="shared" si="3"/>
        <v>0.375</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100</v>
      </c>
      <c r="W36" s="137">
        <f t="shared" si="12"/>
        <v>100</v>
      </c>
      <c r="X36" s="137">
        <f t="shared" si="12"/>
        <v>100</v>
      </c>
      <c r="Y36" s="137">
        <f t="shared" si="12"/>
        <v>100</v>
      </c>
      <c r="Z36" s="137">
        <f t="shared" si="12"/>
        <v>100</v>
      </c>
      <c r="AA36" s="137">
        <f t="shared" si="12"/>
        <v>100</v>
      </c>
      <c r="AB36" s="137">
        <f t="shared" si="12"/>
        <v>100</v>
      </c>
      <c r="AC36" s="137">
        <f t="shared" si="12"/>
        <v>100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1</v>
      </c>
      <c r="AM36" s="136">
        <v>1</v>
      </c>
    </row>
    <row r="37" spans="1:39" ht="72">
      <c r="A37" s="149">
        <v>476</v>
      </c>
      <c r="B37" s="150">
        <v>46400</v>
      </c>
      <c r="C37" s="156">
        <v>9</v>
      </c>
      <c r="D37" s="156">
        <v>17</v>
      </c>
      <c r="E37" s="152" t="s">
        <v>93</v>
      </c>
      <c r="F37" s="151" t="s">
        <v>490</v>
      </c>
      <c r="G37" s="154" t="s">
        <v>493</v>
      </c>
      <c r="H37" s="138" t="str">
        <f>IF(OR(G37="中止",G37="取消"),"998",IF(ISNA(MATCH($E37,施設情報!$B$2:$B$96,0)),"999",INDEX(施設情報!$C$2:$C$96,MATCH($E37,施設情報!$B$2:$B$96,0))))</f>
        <v>998</v>
      </c>
      <c r="I37" s="139">
        <f t="shared" si="1"/>
        <v>46400</v>
      </c>
      <c r="J37" s="137" t="str">
        <f t="shared" si="2"/>
        <v>998-46400</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90">
      <c r="A38" s="149">
        <v>491</v>
      </c>
      <c r="B38" s="150">
        <v>46400</v>
      </c>
      <c r="C38" s="156">
        <v>9</v>
      </c>
      <c r="D38" s="156">
        <v>17</v>
      </c>
      <c r="E38" s="2" t="s">
        <v>94</v>
      </c>
      <c r="F38" s="151" t="s">
        <v>490</v>
      </c>
      <c r="G38" s="154" t="s">
        <v>493</v>
      </c>
      <c r="H38" s="138" t="str">
        <f>IF(OR(G38="中止",G38="取消"),"998",IF(ISNA(MATCH($E38,施設情報!$B$2:$B$96,0)),"999",INDEX(施設情報!$C$2:$C$96,MATCH($E38,施設情報!$B$2:$B$96,0))))</f>
        <v>998</v>
      </c>
      <c r="I38" s="139">
        <f t="shared" si="1"/>
        <v>46400</v>
      </c>
      <c r="J38" s="137" t="str">
        <f t="shared" si="2"/>
        <v>998-46400</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ht="72">
      <c r="A39" s="149">
        <v>506</v>
      </c>
      <c r="B39" s="150">
        <v>46400</v>
      </c>
      <c r="C39" s="156">
        <v>9</v>
      </c>
      <c r="D39" s="156">
        <v>17</v>
      </c>
      <c r="E39" s="2" t="s">
        <v>92</v>
      </c>
      <c r="F39" s="151" t="s">
        <v>490</v>
      </c>
      <c r="G39" s="154" t="s">
        <v>493</v>
      </c>
      <c r="H39" s="138" t="str">
        <f>IF(OR(G39="中止",G39="取消"),"998",IF(ISNA(MATCH($E39,施設情報!$B$2:$B$96,0)),"999",INDEX(施設情報!$C$2:$C$96,MATCH($E39,施設情報!$B$2:$B$96,0))))</f>
        <v>998</v>
      </c>
      <c r="I39" s="139">
        <f t="shared" si="1"/>
        <v>46400</v>
      </c>
      <c r="J39" s="137" t="str">
        <f t="shared" si="2"/>
        <v>998-46400</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100</v>
      </c>
      <c r="W39" s="137">
        <f t="shared" si="12"/>
        <v>100</v>
      </c>
      <c r="X39" s="137">
        <f t="shared" si="12"/>
        <v>100</v>
      </c>
      <c r="Y39" s="137">
        <f t="shared" si="12"/>
        <v>100</v>
      </c>
      <c r="Z39" s="137">
        <f t="shared" si="12"/>
        <v>100</v>
      </c>
      <c r="AA39" s="137">
        <f t="shared" si="12"/>
        <v>100</v>
      </c>
      <c r="AB39" s="137">
        <f t="shared" si="12"/>
        <v>100</v>
      </c>
      <c r="AC39" s="137">
        <f t="shared" si="12"/>
        <v>100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1</v>
      </c>
      <c r="AM39" s="136">
        <v>1</v>
      </c>
    </row>
    <row r="40" spans="1:39" ht="36">
      <c r="A40" s="149">
        <v>521</v>
      </c>
      <c r="B40" s="150">
        <v>46400</v>
      </c>
      <c r="C40" s="156">
        <v>9</v>
      </c>
      <c r="D40" s="156">
        <v>17</v>
      </c>
      <c r="E40" s="152" t="s">
        <v>91</v>
      </c>
      <c r="F40" s="151" t="s">
        <v>490</v>
      </c>
      <c r="G40" s="154" t="s">
        <v>493</v>
      </c>
      <c r="H40" s="138" t="str">
        <f>IF(OR(G40="中止",G40="取消"),"998",IF(ISNA(MATCH($E40,施設情報!$B$2:$B$96,0)),"999",INDEX(施設情報!$C$2:$C$96,MATCH($E40,施設情報!$B$2:$B$96,0))))</f>
        <v>998</v>
      </c>
      <c r="I40" s="139">
        <f t="shared" si="1"/>
        <v>46400</v>
      </c>
      <c r="J40" s="137" t="str">
        <f t="shared" si="2"/>
        <v>998-46400</v>
      </c>
      <c r="K40" s="137">
        <f t="shared" si="3"/>
        <v>0.375</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100</v>
      </c>
      <c r="W40" s="137">
        <f t="shared" si="12"/>
        <v>100</v>
      </c>
      <c r="X40" s="137">
        <f t="shared" si="12"/>
        <v>100</v>
      </c>
      <c r="Y40" s="137">
        <f t="shared" si="12"/>
        <v>100</v>
      </c>
      <c r="Z40" s="137">
        <f t="shared" si="12"/>
        <v>100</v>
      </c>
      <c r="AA40" s="137">
        <f t="shared" si="12"/>
        <v>100</v>
      </c>
      <c r="AB40" s="137">
        <f t="shared" si="12"/>
        <v>100</v>
      </c>
      <c r="AC40" s="137">
        <f t="shared" si="12"/>
        <v>100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1</v>
      </c>
      <c r="AM40" s="136">
        <v>1</v>
      </c>
    </row>
    <row r="41" spans="1:39" ht="72">
      <c r="A41" s="149">
        <v>538</v>
      </c>
      <c r="B41" s="150">
        <v>46400</v>
      </c>
      <c r="C41" s="156">
        <v>9</v>
      </c>
      <c r="D41" s="156">
        <v>17</v>
      </c>
      <c r="E41" s="152" t="s">
        <v>93</v>
      </c>
      <c r="F41" s="151" t="s">
        <v>490</v>
      </c>
      <c r="G41" s="154" t="s">
        <v>493</v>
      </c>
      <c r="H41" s="138" t="str">
        <f>IF(OR(G41="中止",G41="取消"),"998",IF(ISNA(MATCH($E41,施設情報!$B$2:$B$96,0)),"999",INDEX(施設情報!$C$2:$C$96,MATCH($E41,施設情報!$B$2:$B$96,0))))</f>
        <v>998</v>
      </c>
      <c r="I41" s="139">
        <f t="shared" si="1"/>
        <v>46400</v>
      </c>
      <c r="J41" s="137" t="str">
        <f t="shared" si="2"/>
        <v>998-46400</v>
      </c>
      <c r="K41" s="137">
        <f t="shared" si="3"/>
        <v>0.375</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100</v>
      </c>
      <c r="W41" s="137">
        <f t="shared" si="12"/>
        <v>100</v>
      </c>
      <c r="X41" s="137">
        <f t="shared" si="12"/>
        <v>100</v>
      </c>
      <c r="Y41" s="137">
        <f t="shared" si="12"/>
        <v>100</v>
      </c>
      <c r="Z41" s="137">
        <f t="shared" si="12"/>
        <v>100</v>
      </c>
      <c r="AA41" s="137">
        <f t="shared" si="12"/>
        <v>100</v>
      </c>
      <c r="AB41" s="137">
        <f t="shared" si="12"/>
        <v>100</v>
      </c>
      <c r="AC41" s="137">
        <f t="shared" si="12"/>
        <v>100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1</v>
      </c>
      <c r="AM41" s="136">
        <v>1</v>
      </c>
    </row>
    <row r="42" spans="1:39" ht="90">
      <c r="A42" s="149">
        <v>555</v>
      </c>
      <c r="B42" s="150">
        <v>46400</v>
      </c>
      <c r="C42" s="156">
        <v>9</v>
      </c>
      <c r="D42" s="156">
        <v>17</v>
      </c>
      <c r="E42" s="152" t="s">
        <v>94</v>
      </c>
      <c r="F42" s="151" t="s">
        <v>490</v>
      </c>
      <c r="G42" s="154" t="s">
        <v>493</v>
      </c>
      <c r="H42" s="138" t="str">
        <f>IF(OR(G42="中止",G42="取消"),"998",IF(ISNA(MATCH($E42,施設情報!$B$2:$B$96,0)),"999",INDEX(施設情報!$C$2:$C$96,MATCH($E42,施設情報!$B$2:$B$96,0))))</f>
        <v>998</v>
      </c>
      <c r="I42" s="139">
        <f t="shared" si="1"/>
        <v>46400</v>
      </c>
      <c r="J42" s="137" t="str">
        <f t="shared" si="2"/>
        <v>998-46400</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100</v>
      </c>
      <c r="W42" s="137">
        <f t="shared" si="12"/>
        <v>100</v>
      </c>
      <c r="X42" s="137">
        <f t="shared" si="12"/>
        <v>100</v>
      </c>
      <c r="Y42" s="137">
        <f t="shared" si="12"/>
        <v>100</v>
      </c>
      <c r="Z42" s="137">
        <f t="shared" si="12"/>
        <v>100</v>
      </c>
      <c r="AA42" s="137">
        <f t="shared" si="12"/>
        <v>100</v>
      </c>
      <c r="AB42" s="137">
        <f t="shared" si="12"/>
        <v>100</v>
      </c>
      <c r="AC42" s="137">
        <f t="shared" si="12"/>
        <v>100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1</v>
      </c>
      <c r="AM42" s="136">
        <v>1</v>
      </c>
    </row>
    <row r="43" spans="1:39" ht="72">
      <c r="A43" s="149">
        <v>572</v>
      </c>
      <c r="B43" s="150">
        <v>46400</v>
      </c>
      <c r="C43" s="156">
        <v>9</v>
      </c>
      <c r="D43" s="156">
        <v>17</v>
      </c>
      <c r="E43" s="152" t="s">
        <v>92</v>
      </c>
      <c r="F43" s="151" t="s">
        <v>490</v>
      </c>
      <c r="G43" s="154" t="s">
        <v>493</v>
      </c>
      <c r="H43" s="138" t="str">
        <f>IF(OR(G43="中止",G43="取消"),"998",IF(ISNA(MATCH($E43,施設情報!$B$2:$B$96,0)),"999",INDEX(施設情報!$C$2:$C$96,MATCH($E43,施設情報!$B$2:$B$96,0))))</f>
        <v>998</v>
      </c>
      <c r="I43" s="139">
        <f t="shared" si="1"/>
        <v>46400</v>
      </c>
      <c r="J43" s="137" t="str">
        <f t="shared" si="2"/>
        <v>998-46400</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36">
      <c r="A44" s="149">
        <v>654</v>
      </c>
      <c r="B44" s="150">
        <v>46400</v>
      </c>
      <c r="C44" s="156">
        <v>9</v>
      </c>
      <c r="D44" s="156">
        <v>17</v>
      </c>
      <c r="E44" s="152" t="s">
        <v>91</v>
      </c>
      <c r="F44" s="151" t="s">
        <v>490</v>
      </c>
      <c r="G44" s="154" t="s">
        <v>494</v>
      </c>
      <c r="H44" s="138" t="str">
        <f>IF(OR(G44="中止",G44="取消"),"998",IF(ISNA(MATCH($E44,施設情報!$B$2:$B$96,0)),"999",INDEX(施設情報!$C$2:$C$96,MATCH($E44,施設情報!$B$2:$B$96,0))))</f>
        <v>009</v>
      </c>
      <c r="I44" s="139">
        <f t="shared" si="1"/>
        <v>46400</v>
      </c>
      <c r="J44" s="137" t="str">
        <f t="shared" si="2"/>
        <v>009-46400</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100</v>
      </c>
      <c r="W44" s="137">
        <f t="shared" si="12"/>
        <v>100</v>
      </c>
      <c r="X44" s="137">
        <f t="shared" si="12"/>
        <v>100</v>
      </c>
      <c r="Y44" s="137">
        <f t="shared" si="12"/>
        <v>100</v>
      </c>
      <c r="Z44" s="137">
        <f t="shared" si="12"/>
        <v>100</v>
      </c>
      <c r="AA44" s="137">
        <f t="shared" si="12"/>
        <v>100</v>
      </c>
      <c r="AB44" s="137">
        <f t="shared" si="12"/>
        <v>100</v>
      </c>
      <c r="AC44" s="137">
        <f t="shared" si="12"/>
        <v>100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1</v>
      </c>
      <c r="AM44" s="136">
        <v>1</v>
      </c>
    </row>
    <row r="45" spans="1:39" ht="72">
      <c r="A45" s="149">
        <v>669</v>
      </c>
      <c r="B45" s="150">
        <v>46400</v>
      </c>
      <c r="C45" s="156">
        <v>9</v>
      </c>
      <c r="D45" s="156">
        <v>17</v>
      </c>
      <c r="E45" s="152" t="s">
        <v>93</v>
      </c>
      <c r="F45" s="151" t="s">
        <v>490</v>
      </c>
      <c r="G45" s="154" t="s">
        <v>494</v>
      </c>
      <c r="H45" s="138" t="str">
        <f>IF(OR(G45="中止",G45="取消"),"998",IF(ISNA(MATCH($E45,施設情報!$B$2:$B$96,0)),"999",INDEX(施設情報!$C$2:$C$96,MATCH($E45,施設情報!$B$2:$B$96,0))))</f>
        <v>012</v>
      </c>
      <c r="I45" s="139">
        <f t="shared" si="1"/>
        <v>46400</v>
      </c>
      <c r="J45" s="137" t="str">
        <f t="shared" si="2"/>
        <v>012-46400</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100</v>
      </c>
      <c r="W45" s="137">
        <f t="shared" ref="W45:AJ54" si="14">IF(AND(W$3&gt;=$K45,W$3&lt;$L45),100*$AM45,0)</f>
        <v>100</v>
      </c>
      <c r="X45" s="137">
        <f t="shared" si="14"/>
        <v>100</v>
      </c>
      <c r="Y45" s="137">
        <f t="shared" si="14"/>
        <v>100</v>
      </c>
      <c r="Z45" s="137">
        <f t="shared" si="14"/>
        <v>100</v>
      </c>
      <c r="AA45" s="137">
        <f t="shared" si="14"/>
        <v>100</v>
      </c>
      <c r="AB45" s="137">
        <f t="shared" si="14"/>
        <v>100</v>
      </c>
      <c r="AC45" s="137">
        <f t="shared" si="14"/>
        <v>100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1</v>
      </c>
      <c r="AM45" s="136">
        <v>1</v>
      </c>
    </row>
    <row r="46" spans="1:39" ht="90">
      <c r="A46" s="149">
        <v>684</v>
      </c>
      <c r="B46" s="210">
        <v>46400</v>
      </c>
      <c r="C46" s="211">
        <v>9</v>
      </c>
      <c r="D46" s="211">
        <v>17</v>
      </c>
      <c r="E46" s="152" t="s">
        <v>94</v>
      </c>
      <c r="F46" s="151" t="s">
        <v>490</v>
      </c>
      <c r="G46" s="154" t="s">
        <v>494</v>
      </c>
      <c r="H46" s="138" t="str">
        <f>IF(OR(G46="中止",G46="取消"),"998",IF(ISNA(MATCH($E46,施設情報!$B$2:$B$96,0)),"999",INDEX(施設情報!$C$2:$C$96,MATCH($E46,施設情報!$B$2:$B$96,0))))</f>
        <v>011</v>
      </c>
      <c r="I46" s="139">
        <f t="shared" si="1"/>
        <v>46400</v>
      </c>
      <c r="J46" s="137" t="str">
        <f t="shared" si="2"/>
        <v>011-46400</v>
      </c>
      <c r="K46" s="137">
        <f t="shared" si="3"/>
        <v>0.375</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100</v>
      </c>
      <c r="W46" s="137">
        <f t="shared" si="14"/>
        <v>100</v>
      </c>
      <c r="X46" s="137">
        <f t="shared" si="14"/>
        <v>100</v>
      </c>
      <c r="Y46" s="137">
        <f t="shared" si="14"/>
        <v>100</v>
      </c>
      <c r="Z46" s="137">
        <f t="shared" si="14"/>
        <v>100</v>
      </c>
      <c r="AA46" s="137">
        <f t="shared" si="14"/>
        <v>100</v>
      </c>
      <c r="AB46" s="137">
        <f t="shared" si="14"/>
        <v>100</v>
      </c>
      <c r="AC46" s="137">
        <f t="shared" si="14"/>
        <v>100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1</v>
      </c>
      <c r="AM46" s="136">
        <v>1</v>
      </c>
    </row>
    <row r="47" spans="1:39" ht="72">
      <c r="A47" s="149">
        <v>699</v>
      </c>
      <c r="B47" s="210">
        <v>46400</v>
      </c>
      <c r="C47" s="211">
        <v>9</v>
      </c>
      <c r="D47" s="211">
        <v>17</v>
      </c>
      <c r="E47" s="215" t="s">
        <v>92</v>
      </c>
      <c r="F47" s="151" t="s">
        <v>490</v>
      </c>
      <c r="G47" s="154" t="s">
        <v>494</v>
      </c>
      <c r="H47" s="138" t="str">
        <f>IF(OR(G47="中止",G47="取消"),"998",IF(ISNA(MATCH($E47,施設情報!$B$2:$B$96,0)),"999",INDEX(施設情報!$C$2:$C$96,MATCH($E47,施設情報!$B$2:$B$96,0))))</f>
        <v>010</v>
      </c>
      <c r="I47" s="139">
        <f t="shared" si="1"/>
        <v>46400</v>
      </c>
      <c r="J47" s="137" t="str">
        <f t="shared" si="2"/>
        <v>010-46400</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100</v>
      </c>
      <c r="W47" s="137">
        <f t="shared" si="14"/>
        <v>100</v>
      </c>
      <c r="X47" s="137">
        <f t="shared" si="14"/>
        <v>100</v>
      </c>
      <c r="Y47" s="137">
        <f t="shared" si="14"/>
        <v>100</v>
      </c>
      <c r="Z47" s="137">
        <f t="shared" si="14"/>
        <v>100</v>
      </c>
      <c r="AA47" s="137">
        <f t="shared" si="14"/>
        <v>100</v>
      </c>
      <c r="AB47" s="137">
        <f t="shared" si="14"/>
        <v>100</v>
      </c>
      <c r="AC47" s="137">
        <f t="shared" si="14"/>
        <v>100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1</v>
      </c>
      <c r="AM47" s="136">
        <v>1</v>
      </c>
    </row>
    <row r="48" spans="1:39" ht="56.25">
      <c r="A48" s="149">
        <v>714</v>
      </c>
      <c r="B48" s="210">
        <v>46400</v>
      </c>
      <c r="C48" s="211">
        <v>9</v>
      </c>
      <c r="D48" s="211">
        <v>17</v>
      </c>
      <c r="E48" s="152" t="s">
        <v>44</v>
      </c>
      <c r="F48" s="151" t="s">
        <v>490</v>
      </c>
      <c r="G48" s="154" t="s">
        <v>494</v>
      </c>
      <c r="H48" s="138" t="str">
        <f>IF(OR(G48="中止",G48="取消"),"998",IF(ISNA(MATCH($E48,施設情報!$B$2:$B$96,0)),"999",INDEX(施設情報!$C$2:$C$96,MATCH($E48,施設情報!$B$2:$B$96,0))))</f>
        <v>015</v>
      </c>
      <c r="I48" s="139">
        <f t="shared" si="1"/>
        <v>46400</v>
      </c>
      <c r="J48" s="137" t="str">
        <f t="shared" si="2"/>
        <v>015-46400</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100</v>
      </c>
      <c r="W48" s="137">
        <f t="shared" si="14"/>
        <v>100</v>
      </c>
      <c r="X48" s="137">
        <f t="shared" si="14"/>
        <v>100</v>
      </c>
      <c r="Y48" s="137">
        <f t="shared" si="14"/>
        <v>100</v>
      </c>
      <c r="Z48" s="137">
        <f t="shared" si="14"/>
        <v>100</v>
      </c>
      <c r="AA48" s="137">
        <f t="shared" si="14"/>
        <v>100</v>
      </c>
      <c r="AB48" s="137">
        <f t="shared" si="14"/>
        <v>100</v>
      </c>
      <c r="AC48" s="137">
        <f t="shared" si="14"/>
        <v>100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1</v>
      </c>
      <c r="AM48" s="136">
        <v>1</v>
      </c>
    </row>
    <row r="49" spans="1:39" ht="56.25">
      <c r="A49" s="149">
        <v>317</v>
      </c>
      <c r="B49" s="150">
        <v>46401</v>
      </c>
      <c r="C49" s="156">
        <v>0</v>
      </c>
      <c r="D49" s="156">
        <v>24</v>
      </c>
      <c r="E49" s="152" t="s">
        <v>52</v>
      </c>
      <c r="F49" s="151" t="s">
        <v>95</v>
      </c>
      <c r="G49" s="205" t="s">
        <v>1</v>
      </c>
      <c r="H49" s="138" t="str">
        <f>IF(OR(G49="中止",G49="取消"),"998",IF(ISNA(MATCH($E49,施設情報!$B$2:$B$96,0)),"999",INDEX(施設情報!$C$2:$C$96,MATCH($E49,施設情報!$B$2:$B$96,0))))</f>
        <v>024</v>
      </c>
      <c r="I49" s="139">
        <f t="shared" si="1"/>
        <v>46401</v>
      </c>
      <c r="J49" s="137" t="str">
        <f t="shared" si="2"/>
        <v>024-46401</v>
      </c>
      <c r="K49" s="137">
        <f t="shared" si="3"/>
        <v>0</v>
      </c>
      <c r="L49" s="137">
        <f t="shared" si="4"/>
        <v>1</v>
      </c>
      <c r="M49" s="137">
        <f t="shared" si="13"/>
        <v>100</v>
      </c>
      <c r="N49" s="137">
        <f t="shared" si="13"/>
        <v>100</v>
      </c>
      <c r="O49" s="137">
        <f t="shared" si="13"/>
        <v>100</v>
      </c>
      <c r="P49" s="137">
        <f t="shared" si="13"/>
        <v>100</v>
      </c>
      <c r="Q49" s="137">
        <f t="shared" si="13"/>
        <v>100</v>
      </c>
      <c r="R49" s="137">
        <f t="shared" si="13"/>
        <v>100</v>
      </c>
      <c r="S49" s="137">
        <f t="shared" si="13"/>
        <v>100</v>
      </c>
      <c r="T49" s="137">
        <f t="shared" si="13"/>
        <v>100</v>
      </c>
      <c r="U49" s="137">
        <f t="shared" si="13"/>
        <v>100</v>
      </c>
      <c r="V49" s="137">
        <f t="shared" si="13"/>
        <v>100</v>
      </c>
      <c r="W49" s="137">
        <f t="shared" si="14"/>
        <v>100</v>
      </c>
      <c r="X49" s="137">
        <f t="shared" si="14"/>
        <v>100</v>
      </c>
      <c r="Y49" s="137">
        <f t="shared" si="14"/>
        <v>100</v>
      </c>
      <c r="Z49" s="137">
        <f t="shared" si="14"/>
        <v>100</v>
      </c>
      <c r="AA49" s="137">
        <f t="shared" si="14"/>
        <v>100</v>
      </c>
      <c r="AB49" s="137">
        <f t="shared" si="14"/>
        <v>100</v>
      </c>
      <c r="AC49" s="137">
        <f t="shared" si="14"/>
        <v>100</v>
      </c>
      <c r="AD49" s="137">
        <f t="shared" si="14"/>
        <v>100</v>
      </c>
      <c r="AE49" s="137">
        <f t="shared" si="14"/>
        <v>100</v>
      </c>
      <c r="AF49" s="137">
        <f t="shared" si="14"/>
        <v>100</v>
      </c>
      <c r="AG49" s="137">
        <f t="shared" si="14"/>
        <v>100</v>
      </c>
      <c r="AH49" s="137">
        <f t="shared" si="14"/>
        <v>100</v>
      </c>
      <c r="AI49" s="137">
        <f t="shared" si="14"/>
        <v>100</v>
      </c>
      <c r="AJ49" s="137">
        <f t="shared" si="14"/>
        <v>100</v>
      </c>
      <c r="AK49" s="136">
        <f ca="1">IF(AND(AND($AK$3&lt;=B49,B49&lt;=$AK$1),B49&lt;&gt;""),1,0)</f>
        <v>1</v>
      </c>
      <c r="AL49" s="136">
        <f>IF(OR(F49="工事・メンテ（共用可）",F49="要調整"),0.5,IF(F49="ヘリ訓練日",0.4,1))</f>
        <v>1</v>
      </c>
      <c r="AM49" s="136">
        <v>1</v>
      </c>
    </row>
    <row r="50" spans="1:39" ht="36">
      <c r="A50" s="149">
        <v>462</v>
      </c>
      <c r="B50" s="150">
        <v>46401</v>
      </c>
      <c r="C50" s="156">
        <v>9</v>
      </c>
      <c r="D50" s="156">
        <v>17</v>
      </c>
      <c r="E50" s="152" t="s">
        <v>91</v>
      </c>
      <c r="F50" s="151" t="s">
        <v>490</v>
      </c>
      <c r="G50" s="154" t="s">
        <v>493</v>
      </c>
      <c r="H50" s="138" t="str">
        <f>IF(OR(G50="中止",G50="取消"),"998",IF(ISNA(MATCH($E50,施設情報!$B$2:$B$96,0)),"999",INDEX(施設情報!$C$2:$C$96,MATCH($E50,施設情報!$B$2:$B$96,0))))</f>
        <v>998</v>
      </c>
      <c r="I50" s="139">
        <f t="shared" si="1"/>
        <v>46401</v>
      </c>
      <c r="J50" s="137" t="str">
        <f t="shared" si="2"/>
        <v>998-46401</v>
      </c>
      <c r="K50" s="137">
        <f t="shared" si="3"/>
        <v>0.375</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100</v>
      </c>
      <c r="W50" s="137">
        <f t="shared" si="14"/>
        <v>100</v>
      </c>
      <c r="X50" s="137">
        <f t="shared" si="14"/>
        <v>100</v>
      </c>
      <c r="Y50" s="137">
        <f t="shared" si="14"/>
        <v>100</v>
      </c>
      <c r="Z50" s="137">
        <f t="shared" si="14"/>
        <v>100</v>
      </c>
      <c r="AA50" s="137">
        <f t="shared" si="14"/>
        <v>100</v>
      </c>
      <c r="AB50" s="137">
        <f t="shared" si="14"/>
        <v>100</v>
      </c>
      <c r="AC50" s="137">
        <f t="shared" si="14"/>
        <v>100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1</v>
      </c>
      <c r="AM50" s="136">
        <v>1</v>
      </c>
    </row>
    <row r="51" spans="1:39" ht="72">
      <c r="A51" s="149">
        <v>477</v>
      </c>
      <c r="B51" s="150">
        <v>46401</v>
      </c>
      <c r="C51" s="156">
        <v>9</v>
      </c>
      <c r="D51" s="156">
        <v>17</v>
      </c>
      <c r="E51" s="152" t="s">
        <v>93</v>
      </c>
      <c r="F51" s="151" t="s">
        <v>490</v>
      </c>
      <c r="G51" s="154" t="s">
        <v>493</v>
      </c>
      <c r="H51" s="138" t="str">
        <f>IF(OR(G51="中止",G51="取消"),"998",IF(ISNA(MATCH($E51,施設情報!$B$2:$B$96,0)),"999",INDEX(施設情報!$C$2:$C$96,MATCH($E51,施設情報!$B$2:$B$96,0))))</f>
        <v>998</v>
      </c>
      <c r="I51" s="139">
        <f t="shared" si="1"/>
        <v>46401</v>
      </c>
      <c r="J51" s="137" t="str">
        <f t="shared" si="2"/>
        <v>998-46401</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100</v>
      </c>
      <c r="W51" s="137">
        <f t="shared" si="14"/>
        <v>100</v>
      </c>
      <c r="X51" s="137">
        <f t="shared" si="14"/>
        <v>100</v>
      </c>
      <c r="Y51" s="137">
        <f t="shared" si="14"/>
        <v>100</v>
      </c>
      <c r="Z51" s="137">
        <f t="shared" si="14"/>
        <v>100</v>
      </c>
      <c r="AA51" s="137">
        <f t="shared" si="14"/>
        <v>100</v>
      </c>
      <c r="AB51" s="137">
        <f t="shared" si="14"/>
        <v>100</v>
      </c>
      <c r="AC51" s="137">
        <f t="shared" si="14"/>
        <v>100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1</v>
      </c>
      <c r="AM51" s="136">
        <v>1</v>
      </c>
    </row>
    <row r="52" spans="1:39" ht="90">
      <c r="A52" s="149">
        <v>492</v>
      </c>
      <c r="B52" s="150">
        <v>46401</v>
      </c>
      <c r="C52" s="156">
        <v>9</v>
      </c>
      <c r="D52" s="156">
        <v>17</v>
      </c>
      <c r="E52" s="2" t="s">
        <v>94</v>
      </c>
      <c r="F52" s="151" t="s">
        <v>490</v>
      </c>
      <c r="G52" s="154" t="s">
        <v>493</v>
      </c>
      <c r="H52" s="138" t="str">
        <f>IF(OR(G52="中止",G52="取消"),"998",IF(ISNA(MATCH($E52,施設情報!$B$2:$B$96,0)),"999",INDEX(施設情報!$C$2:$C$96,MATCH($E52,施設情報!$B$2:$B$96,0))))</f>
        <v>998</v>
      </c>
      <c r="I52" s="139">
        <f t="shared" si="1"/>
        <v>46401</v>
      </c>
      <c r="J52" s="137" t="str">
        <f t="shared" si="2"/>
        <v>998-46401</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100</v>
      </c>
      <c r="W52" s="137">
        <f t="shared" si="14"/>
        <v>100</v>
      </c>
      <c r="X52" s="137">
        <f t="shared" si="14"/>
        <v>100</v>
      </c>
      <c r="Y52" s="137">
        <f t="shared" si="14"/>
        <v>100</v>
      </c>
      <c r="Z52" s="137">
        <f t="shared" si="14"/>
        <v>100</v>
      </c>
      <c r="AA52" s="137">
        <f t="shared" si="14"/>
        <v>100</v>
      </c>
      <c r="AB52" s="137">
        <f t="shared" si="14"/>
        <v>100</v>
      </c>
      <c r="AC52" s="137">
        <f t="shared" si="14"/>
        <v>100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1</v>
      </c>
      <c r="AM52" s="136">
        <v>1</v>
      </c>
    </row>
    <row r="53" spans="1:39" ht="72">
      <c r="A53" s="149">
        <v>507</v>
      </c>
      <c r="B53" s="150">
        <v>46401</v>
      </c>
      <c r="C53" s="156">
        <v>9</v>
      </c>
      <c r="D53" s="156">
        <v>17</v>
      </c>
      <c r="E53" s="2" t="s">
        <v>92</v>
      </c>
      <c r="F53" s="151" t="s">
        <v>490</v>
      </c>
      <c r="G53" s="154" t="s">
        <v>493</v>
      </c>
      <c r="H53" s="138" t="str">
        <f>IF(OR(G53="中止",G53="取消"),"998",IF(ISNA(MATCH($E53,施設情報!$B$2:$B$96,0)),"999",INDEX(施設情報!$C$2:$C$96,MATCH($E53,施設情報!$B$2:$B$96,0))))</f>
        <v>998</v>
      </c>
      <c r="I53" s="139">
        <f t="shared" si="1"/>
        <v>46401</v>
      </c>
      <c r="J53" s="137" t="str">
        <f t="shared" si="2"/>
        <v>998-46401</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100</v>
      </c>
      <c r="W53" s="137">
        <f t="shared" si="14"/>
        <v>100</v>
      </c>
      <c r="X53" s="137">
        <f t="shared" si="14"/>
        <v>100</v>
      </c>
      <c r="Y53" s="137">
        <f t="shared" si="14"/>
        <v>100</v>
      </c>
      <c r="Z53" s="137">
        <f t="shared" si="14"/>
        <v>100</v>
      </c>
      <c r="AA53" s="137">
        <f t="shared" si="14"/>
        <v>100</v>
      </c>
      <c r="AB53" s="137">
        <f t="shared" si="14"/>
        <v>100</v>
      </c>
      <c r="AC53" s="137">
        <f t="shared" si="14"/>
        <v>100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1</v>
      </c>
      <c r="AM53" s="136">
        <v>1</v>
      </c>
    </row>
    <row r="54" spans="1:39" ht="36">
      <c r="A54" s="149">
        <v>522</v>
      </c>
      <c r="B54" s="150">
        <v>46401</v>
      </c>
      <c r="C54" s="156">
        <v>9</v>
      </c>
      <c r="D54" s="156">
        <v>17</v>
      </c>
      <c r="E54" s="152" t="s">
        <v>91</v>
      </c>
      <c r="F54" s="151" t="s">
        <v>490</v>
      </c>
      <c r="G54" s="154" t="s">
        <v>493</v>
      </c>
      <c r="H54" s="138" t="str">
        <f>IF(OR(G54="中止",G54="取消"),"998",IF(ISNA(MATCH($E54,施設情報!$B$2:$B$96,0)),"999",INDEX(施設情報!$C$2:$C$96,MATCH($E54,施設情報!$B$2:$B$96,0))))</f>
        <v>998</v>
      </c>
      <c r="I54" s="139">
        <f t="shared" si="1"/>
        <v>46401</v>
      </c>
      <c r="J54" s="137" t="str">
        <f t="shared" si="2"/>
        <v>998-46401</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72">
      <c r="A55" s="149">
        <v>539</v>
      </c>
      <c r="B55" s="150">
        <v>46401</v>
      </c>
      <c r="C55" s="156">
        <v>9</v>
      </c>
      <c r="D55" s="156">
        <v>17</v>
      </c>
      <c r="E55" s="152" t="s">
        <v>93</v>
      </c>
      <c r="F55" s="151" t="s">
        <v>490</v>
      </c>
      <c r="G55" s="154" t="s">
        <v>493</v>
      </c>
      <c r="H55" s="138" t="str">
        <f>IF(OR(G55="中止",G55="取消"),"998",IF(ISNA(MATCH($E55,施設情報!$B$2:$B$96,0)),"999",INDEX(施設情報!$C$2:$C$96,MATCH($E55,施設情報!$B$2:$B$96,0))))</f>
        <v>998</v>
      </c>
      <c r="I55" s="139">
        <f t="shared" si="1"/>
        <v>46401</v>
      </c>
      <c r="J55" s="137" t="str">
        <f t="shared" si="2"/>
        <v>998-46401</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90">
      <c r="A56" s="149">
        <v>556</v>
      </c>
      <c r="B56" s="150">
        <v>46401</v>
      </c>
      <c r="C56" s="156">
        <v>9</v>
      </c>
      <c r="D56" s="156">
        <v>17</v>
      </c>
      <c r="E56" s="152" t="s">
        <v>94</v>
      </c>
      <c r="F56" s="151" t="s">
        <v>490</v>
      </c>
      <c r="G56" s="154" t="s">
        <v>493</v>
      </c>
      <c r="H56" s="138" t="str">
        <f>IF(OR(G56="中止",G56="取消"),"998",IF(ISNA(MATCH($E56,施設情報!$B$2:$B$96,0)),"999",INDEX(施設情報!$C$2:$C$96,MATCH($E56,施設情報!$B$2:$B$96,0))))</f>
        <v>998</v>
      </c>
      <c r="I56" s="139">
        <f t="shared" si="1"/>
        <v>46401</v>
      </c>
      <c r="J56" s="137" t="str">
        <f t="shared" si="2"/>
        <v>998-46401</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72">
      <c r="A57" s="149">
        <v>573</v>
      </c>
      <c r="B57" s="150">
        <v>46401</v>
      </c>
      <c r="C57" s="156">
        <v>9</v>
      </c>
      <c r="D57" s="156">
        <v>17</v>
      </c>
      <c r="E57" s="152" t="s">
        <v>92</v>
      </c>
      <c r="F57" s="151" t="s">
        <v>490</v>
      </c>
      <c r="G57" s="154" t="s">
        <v>493</v>
      </c>
      <c r="H57" s="138" t="str">
        <f>IF(OR(G57="中止",G57="取消"),"998",IF(ISNA(MATCH($E57,施設情報!$B$2:$B$96,0)),"999",INDEX(施設情報!$C$2:$C$96,MATCH($E57,施設情報!$B$2:$B$96,0))))</f>
        <v>998</v>
      </c>
      <c r="I57" s="139">
        <f t="shared" si="1"/>
        <v>46401</v>
      </c>
      <c r="J57" s="137" t="str">
        <f t="shared" si="2"/>
        <v>998-46401</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36">
      <c r="A58" s="149">
        <v>655</v>
      </c>
      <c r="B58" s="150">
        <v>46401</v>
      </c>
      <c r="C58" s="156">
        <v>9</v>
      </c>
      <c r="D58" s="156">
        <v>17</v>
      </c>
      <c r="E58" s="152" t="s">
        <v>91</v>
      </c>
      <c r="F58" s="151" t="s">
        <v>490</v>
      </c>
      <c r="G58" s="154" t="s">
        <v>494</v>
      </c>
      <c r="H58" s="138" t="str">
        <f>IF(OR(G58="中止",G58="取消"),"998",IF(ISNA(MATCH($E58,施設情報!$B$2:$B$96,0)),"999",INDEX(施設情報!$C$2:$C$96,MATCH($E58,施設情報!$B$2:$B$96,0))))</f>
        <v>009</v>
      </c>
      <c r="I58" s="139">
        <f t="shared" si="1"/>
        <v>46401</v>
      </c>
      <c r="J58" s="137" t="str">
        <f t="shared" si="2"/>
        <v>009-46401</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72">
      <c r="A59" s="149">
        <v>670</v>
      </c>
      <c r="B59" s="150">
        <v>46401</v>
      </c>
      <c r="C59" s="156">
        <v>9</v>
      </c>
      <c r="D59" s="156">
        <v>17</v>
      </c>
      <c r="E59" s="152" t="s">
        <v>93</v>
      </c>
      <c r="F59" s="151" t="s">
        <v>490</v>
      </c>
      <c r="G59" s="154" t="s">
        <v>494</v>
      </c>
      <c r="H59" s="138" t="str">
        <f>IF(OR(G59="中止",G59="取消"),"998",IF(ISNA(MATCH($E59,施設情報!$B$2:$B$96,0)),"999",INDEX(施設情報!$C$2:$C$96,MATCH($E59,施設情報!$B$2:$B$96,0))))</f>
        <v>012</v>
      </c>
      <c r="I59" s="139">
        <f t="shared" si="1"/>
        <v>46401</v>
      </c>
      <c r="J59" s="137" t="str">
        <f t="shared" si="2"/>
        <v>012-46401</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90">
      <c r="A60" s="149">
        <v>685</v>
      </c>
      <c r="B60" s="210">
        <v>46401</v>
      </c>
      <c r="C60" s="211">
        <v>9</v>
      </c>
      <c r="D60" s="211">
        <v>17</v>
      </c>
      <c r="E60" s="152" t="s">
        <v>94</v>
      </c>
      <c r="F60" s="151" t="s">
        <v>490</v>
      </c>
      <c r="G60" s="154" t="s">
        <v>494</v>
      </c>
      <c r="H60" s="138" t="str">
        <f>IF(OR(G60="中止",G60="取消"),"998",IF(ISNA(MATCH($E60,施設情報!$B$2:$B$96,0)),"999",INDEX(施設情報!$C$2:$C$96,MATCH($E60,施設情報!$B$2:$B$96,0))))</f>
        <v>011</v>
      </c>
      <c r="I60" s="139">
        <f t="shared" si="1"/>
        <v>46401</v>
      </c>
      <c r="J60" s="137" t="str">
        <f t="shared" si="2"/>
        <v>011-46401</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72">
      <c r="A61" s="149">
        <v>700</v>
      </c>
      <c r="B61" s="210">
        <v>46401</v>
      </c>
      <c r="C61" s="211">
        <v>9</v>
      </c>
      <c r="D61" s="211">
        <v>17</v>
      </c>
      <c r="E61" s="215" t="s">
        <v>92</v>
      </c>
      <c r="F61" s="151" t="s">
        <v>490</v>
      </c>
      <c r="G61" s="154" t="s">
        <v>494</v>
      </c>
      <c r="H61" s="138" t="str">
        <f>IF(OR(G61="中止",G61="取消"),"998",IF(ISNA(MATCH($E61,施設情報!$B$2:$B$96,0)),"999",INDEX(施設情報!$C$2:$C$96,MATCH($E61,施設情報!$B$2:$B$96,0))))</f>
        <v>010</v>
      </c>
      <c r="I61" s="139">
        <f t="shared" si="1"/>
        <v>46401</v>
      </c>
      <c r="J61" s="137" t="str">
        <f t="shared" si="2"/>
        <v>010-46401</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9">
        <v>715</v>
      </c>
      <c r="B62" s="210">
        <v>46401</v>
      </c>
      <c r="C62" s="211">
        <v>9</v>
      </c>
      <c r="D62" s="211">
        <v>17</v>
      </c>
      <c r="E62" s="152" t="s">
        <v>44</v>
      </c>
      <c r="F62" s="151" t="s">
        <v>490</v>
      </c>
      <c r="G62" s="154" t="s">
        <v>494</v>
      </c>
      <c r="H62" s="138" t="str">
        <f>IF(OR(G62="中止",G62="取消"),"998",IF(ISNA(MATCH($E62,施設情報!$B$2:$B$96,0)),"999",INDEX(施設情報!$C$2:$C$96,MATCH($E62,施設情報!$B$2:$B$96,0))))</f>
        <v>015</v>
      </c>
      <c r="I62" s="139">
        <f t="shared" si="1"/>
        <v>46401</v>
      </c>
      <c r="J62" s="137" t="str">
        <f t="shared" si="2"/>
        <v>015-46401</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56.25">
      <c r="A63" s="149">
        <v>318</v>
      </c>
      <c r="B63" s="150">
        <v>46402</v>
      </c>
      <c r="C63" s="156">
        <v>0</v>
      </c>
      <c r="D63" s="156">
        <v>24</v>
      </c>
      <c r="E63" s="152" t="s">
        <v>52</v>
      </c>
      <c r="F63" s="151" t="s">
        <v>95</v>
      </c>
      <c r="G63" s="205" t="s">
        <v>1</v>
      </c>
      <c r="H63" s="138" t="str">
        <f>IF(OR(G63="中止",G63="取消"),"998",IF(ISNA(MATCH($E63,施設情報!$B$2:$B$96,0)),"999",INDEX(施設情報!$C$2:$C$96,MATCH($E63,施設情報!$B$2:$B$96,0))))</f>
        <v>024</v>
      </c>
      <c r="I63" s="139">
        <f t="shared" si="1"/>
        <v>46402</v>
      </c>
      <c r="J63" s="137" t="str">
        <f t="shared" si="2"/>
        <v>024-46402</v>
      </c>
      <c r="K63" s="137">
        <f t="shared" si="3"/>
        <v>0</v>
      </c>
      <c r="L63" s="137">
        <f t="shared" si="4"/>
        <v>1</v>
      </c>
      <c r="M63" s="137">
        <f t="shared" si="15"/>
        <v>100</v>
      </c>
      <c r="N63" s="137">
        <f t="shared" si="15"/>
        <v>100</v>
      </c>
      <c r="O63" s="137">
        <f t="shared" si="15"/>
        <v>100</v>
      </c>
      <c r="P63" s="137">
        <f t="shared" si="15"/>
        <v>100</v>
      </c>
      <c r="Q63" s="137">
        <f t="shared" si="15"/>
        <v>100</v>
      </c>
      <c r="R63" s="137">
        <f t="shared" si="15"/>
        <v>100</v>
      </c>
      <c r="S63" s="137">
        <f t="shared" si="15"/>
        <v>100</v>
      </c>
      <c r="T63" s="137">
        <f t="shared" si="15"/>
        <v>100</v>
      </c>
      <c r="U63" s="137">
        <f t="shared" si="15"/>
        <v>100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100</v>
      </c>
      <c r="AE63" s="137">
        <f t="shared" si="16"/>
        <v>100</v>
      </c>
      <c r="AF63" s="137">
        <f t="shared" si="16"/>
        <v>100</v>
      </c>
      <c r="AG63" s="137">
        <f t="shared" si="16"/>
        <v>100</v>
      </c>
      <c r="AH63" s="137">
        <f t="shared" si="16"/>
        <v>100</v>
      </c>
      <c r="AI63" s="137">
        <f t="shared" si="16"/>
        <v>100</v>
      </c>
      <c r="AJ63" s="137">
        <f t="shared" si="16"/>
        <v>100</v>
      </c>
      <c r="AK63" s="136">
        <f ca="1">IF(AND(AND($AK$3&lt;=B63,B63&lt;=$AK$1),B63&lt;&gt;""),1,0)</f>
        <v>1</v>
      </c>
      <c r="AL63" s="136">
        <f>IF(OR(F63="工事・メンテ（共用可）",F63="要調整"),0.5,IF(F63="ヘリ訓練日",0.4,1))</f>
        <v>1</v>
      </c>
      <c r="AM63" s="136">
        <v>1</v>
      </c>
    </row>
    <row r="64" spans="1:39" ht="36">
      <c r="A64" s="149">
        <v>463</v>
      </c>
      <c r="B64" s="150">
        <v>46402</v>
      </c>
      <c r="C64" s="156">
        <v>9</v>
      </c>
      <c r="D64" s="156">
        <v>17</v>
      </c>
      <c r="E64" s="152" t="s">
        <v>91</v>
      </c>
      <c r="F64" s="151" t="s">
        <v>490</v>
      </c>
      <c r="G64" s="154" t="s">
        <v>493</v>
      </c>
      <c r="H64" s="138" t="str">
        <f>IF(OR(G64="中止",G64="取消"),"998",IF(ISNA(MATCH($E64,施設情報!$B$2:$B$96,0)),"999",INDEX(施設情報!$C$2:$C$96,MATCH($E64,施設情報!$B$2:$B$96,0))))</f>
        <v>998</v>
      </c>
      <c r="I64" s="139">
        <f t="shared" si="1"/>
        <v>46402</v>
      </c>
      <c r="J64" s="137" t="str">
        <f t="shared" si="2"/>
        <v>998-46402</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72">
      <c r="A65" s="149">
        <v>478</v>
      </c>
      <c r="B65" s="150">
        <v>46402</v>
      </c>
      <c r="C65" s="156">
        <v>9</v>
      </c>
      <c r="D65" s="156">
        <v>17</v>
      </c>
      <c r="E65" s="152" t="s">
        <v>93</v>
      </c>
      <c r="F65" s="151" t="s">
        <v>490</v>
      </c>
      <c r="G65" s="154" t="s">
        <v>493</v>
      </c>
      <c r="H65" s="138" t="str">
        <f>IF(OR(G65="中止",G65="取消"),"998",IF(ISNA(MATCH($E65,施設情報!$B$2:$B$96,0)),"999",INDEX(施設情報!$C$2:$C$96,MATCH($E65,施設情報!$B$2:$B$96,0))))</f>
        <v>998</v>
      </c>
      <c r="I65" s="139">
        <f t="shared" si="1"/>
        <v>46402</v>
      </c>
      <c r="J65" s="137" t="str">
        <f t="shared" si="2"/>
        <v>998-46402</v>
      </c>
      <c r="K65" s="137">
        <f t="shared" si="3"/>
        <v>0.375</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90">
      <c r="A66" s="149">
        <v>493</v>
      </c>
      <c r="B66" s="150">
        <v>46402</v>
      </c>
      <c r="C66" s="156">
        <v>9</v>
      </c>
      <c r="D66" s="156">
        <v>17</v>
      </c>
      <c r="E66" s="2" t="s">
        <v>94</v>
      </c>
      <c r="F66" s="151" t="s">
        <v>490</v>
      </c>
      <c r="G66" s="154" t="s">
        <v>493</v>
      </c>
      <c r="H66" s="138" t="str">
        <f>IF(OR(G66="中止",G66="取消"),"998",IF(ISNA(MATCH($E66,施設情報!$B$2:$B$96,0)),"999",INDEX(施設情報!$C$2:$C$96,MATCH($E66,施設情報!$B$2:$B$96,0))))</f>
        <v>998</v>
      </c>
      <c r="I66" s="139">
        <f t="shared" si="1"/>
        <v>46402</v>
      </c>
      <c r="J66" s="137" t="str">
        <f t="shared" si="2"/>
        <v>998-46402</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72">
      <c r="A67" s="149">
        <v>508</v>
      </c>
      <c r="B67" s="150">
        <v>46402</v>
      </c>
      <c r="C67" s="156">
        <v>9</v>
      </c>
      <c r="D67" s="156">
        <v>17</v>
      </c>
      <c r="E67" s="2" t="s">
        <v>92</v>
      </c>
      <c r="F67" s="151" t="s">
        <v>490</v>
      </c>
      <c r="G67" s="154" t="s">
        <v>493</v>
      </c>
      <c r="H67" s="138" t="str">
        <f>IF(OR(G67="中止",G67="取消"),"998",IF(ISNA(MATCH($E67,施設情報!$B$2:$B$96,0)),"999",INDEX(施設情報!$C$2:$C$96,MATCH($E67,施設情報!$B$2:$B$96,0))))</f>
        <v>998</v>
      </c>
      <c r="I67" s="139">
        <f t="shared" si="1"/>
        <v>46402</v>
      </c>
      <c r="J67" s="137" t="str">
        <f t="shared" si="2"/>
        <v>998-46402</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36">
      <c r="A68" s="149">
        <v>523</v>
      </c>
      <c r="B68" s="150">
        <v>46402</v>
      </c>
      <c r="C68" s="156">
        <v>9</v>
      </c>
      <c r="D68" s="156">
        <v>17</v>
      </c>
      <c r="E68" s="152" t="s">
        <v>91</v>
      </c>
      <c r="F68" s="151" t="s">
        <v>490</v>
      </c>
      <c r="G68" s="154" t="s">
        <v>493</v>
      </c>
      <c r="H68" s="138" t="str">
        <f>IF(OR(G68="中止",G68="取消"),"998",IF(ISNA(MATCH($E68,施設情報!$B$2:$B$96,0)),"999",INDEX(施設情報!$C$2:$C$96,MATCH($E68,施設情報!$B$2:$B$96,0))))</f>
        <v>998</v>
      </c>
      <c r="I68" s="139">
        <f t="shared" si="1"/>
        <v>46402</v>
      </c>
      <c r="J68" s="137" t="str">
        <f t="shared" si="2"/>
        <v>998-46402</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72">
      <c r="A69" s="149">
        <v>540</v>
      </c>
      <c r="B69" s="150">
        <v>46402</v>
      </c>
      <c r="C69" s="156">
        <v>9</v>
      </c>
      <c r="D69" s="156">
        <v>17</v>
      </c>
      <c r="E69" s="152" t="s">
        <v>93</v>
      </c>
      <c r="F69" s="151" t="s">
        <v>490</v>
      </c>
      <c r="G69" s="154" t="s">
        <v>493</v>
      </c>
      <c r="H69" s="138" t="str">
        <f>IF(OR(G69="中止",G69="取消"),"998",IF(ISNA(MATCH($E69,施設情報!$B$2:$B$96,0)),"999",INDEX(施設情報!$C$2:$C$96,MATCH($E69,施設情報!$B$2:$B$96,0))))</f>
        <v>998</v>
      </c>
      <c r="I69" s="139">
        <f t="shared" ref="I69:I132" si="19">B69</f>
        <v>46402</v>
      </c>
      <c r="J69" s="137" t="str">
        <f t="shared" ref="J69:J132" si="20">H69&amp;"-"&amp;I69</f>
        <v>998-46402</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90">
      <c r="A70" s="149">
        <v>557</v>
      </c>
      <c r="B70" s="150">
        <v>46402</v>
      </c>
      <c r="C70" s="156">
        <v>9</v>
      </c>
      <c r="D70" s="156">
        <v>17</v>
      </c>
      <c r="E70" s="152" t="s">
        <v>94</v>
      </c>
      <c r="F70" s="151" t="s">
        <v>490</v>
      </c>
      <c r="G70" s="154" t="s">
        <v>493</v>
      </c>
      <c r="H70" s="138" t="str">
        <f>IF(OR(G70="中止",G70="取消"),"998",IF(ISNA(MATCH($E70,施設情報!$B$2:$B$96,0)),"999",INDEX(施設情報!$C$2:$C$96,MATCH($E70,施設情報!$B$2:$B$96,0))))</f>
        <v>998</v>
      </c>
      <c r="I70" s="139">
        <f t="shared" si="19"/>
        <v>46402</v>
      </c>
      <c r="J70" s="137" t="str">
        <f t="shared" si="20"/>
        <v>998-46402</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72">
      <c r="A71" s="149">
        <v>574</v>
      </c>
      <c r="B71" s="150">
        <v>46402</v>
      </c>
      <c r="C71" s="156">
        <v>9</v>
      </c>
      <c r="D71" s="156">
        <v>17</v>
      </c>
      <c r="E71" s="152" t="s">
        <v>92</v>
      </c>
      <c r="F71" s="151" t="s">
        <v>490</v>
      </c>
      <c r="G71" s="154" t="s">
        <v>493</v>
      </c>
      <c r="H71" s="138" t="str">
        <f>IF(OR(G71="中止",G71="取消"),"998",IF(ISNA(MATCH($E71,施設情報!$B$2:$B$96,0)),"999",INDEX(施設情報!$C$2:$C$96,MATCH($E71,施設情報!$B$2:$B$96,0))))</f>
        <v>998</v>
      </c>
      <c r="I71" s="139">
        <f t="shared" si="19"/>
        <v>46402</v>
      </c>
      <c r="J71" s="137" t="str">
        <f t="shared" si="20"/>
        <v>998-46402</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36">
      <c r="A72" s="149">
        <v>656</v>
      </c>
      <c r="B72" s="150">
        <v>46402</v>
      </c>
      <c r="C72" s="156">
        <v>9</v>
      </c>
      <c r="D72" s="156">
        <v>17</v>
      </c>
      <c r="E72" s="152" t="s">
        <v>91</v>
      </c>
      <c r="F72" s="151" t="s">
        <v>490</v>
      </c>
      <c r="G72" s="154" t="s">
        <v>494</v>
      </c>
      <c r="H72" s="138" t="str">
        <f>IF(OR(G72="中止",G72="取消"),"998",IF(ISNA(MATCH($E72,施設情報!$B$2:$B$96,0)),"999",INDEX(施設情報!$C$2:$C$96,MATCH($E72,施設情報!$B$2:$B$96,0))))</f>
        <v>009</v>
      </c>
      <c r="I72" s="139">
        <f t="shared" si="19"/>
        <v>46402</v>
      </c>
      <c r="J72" s="137" t="str">
        <f t="shared" si="20"/>
        <v>009-46402</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72">
      <c r="A73" s="149">
        <v>671</v>
      </c>
      <c r="B73" s="150">
        <v>46402</v>
      </c>
      <c r="C73" s="156">
        <v>9</v>
      </c>
      <c r="D73" s="156">
        <v>17</v>
      </c>
      <c r="E73" s="152" t="s">
        <v>93</v>
      </c>
      <c r="F73" s="151" t="s">
        <v>490</v>
      </c>
      <c r="G73" s="154" t="s">
        <v>494</v>
      </c>
      <c r="H73" s="138" t="str">
        <f>IF(OR(G73="中止",G73="取消"),"998",IF(ISNA(MATCH($E73,施設情報!$B$2:$B$96,0)),"999",INDEX(施設情報!$C$2:$C$96,MATCH($E73,施設情報!$B$2:$B$96,0))))</f>
        <v>012</v>
      </c>
      <c r="I73" s="139">
        <f t="shared" si="19"/>
        <v>46402</v>
      </c>
      <c r="J73" s="137" t="str">
        <f t="shared" si="20"/>
        <v>012-46402</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90">
      <c r="A74" s="149">
        <v>686</v>
      </c>
      <c r="B74" s="210">
        <v>46402</v>
      </c>
      <c r="C74" s="211">
        <v>9</v>
      </c>
      <c r="D74" s="211">
        <v>17</v>
      </c>
      <c r="E74" s="152" t="s">
        <v>94</v>
      </c>
      <c r="F74" s="151" t="s">
        <v>490</v>
      </c>
      <c r="G74" s="154" t="s">
        <v>494</v>
      </c>
      <c r="H74" s="138" t="str">
        <f>IF(OR(G74="中止",G74="取消"),"998",IF(ISNA(MATCH($E74,施設情報!$B$2:$B$96,0)),"999",INDEX(施設情報!$C$2:$C$96,MATCH($E74,施設情報!$B$2:$B$96,0))))</f>
        <v>011</v>
      </c>
      <c r="I74" s="139">
        <f t="shared" si="19"/>
        <v>46402</v>
      </c>
      <c r="J74" s="137" t="str">
        <f t="shared" si="20"/>
        <v>011-46402</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72">
      <c r="A75" s="149">
        <v>701</v>
      </c>
      <c r="B75" s="210">
        <v>46402</v>
      </c>
      <c r="C75" s="211">
        <v>9</v>
      </c>
      <c r="D75" s="211">
        <v>17</v>
      </c>
      <c r="E75" s="215" t="s">
        <v>92</v>
      </c>
      <c r="F75" s="151" t="s">
        <v>490</v>
      </c>
      <c r="G75" s="154" t="s">
        <v>494</v>
      </c>
      <c r="H75" s="138" t="str">
        <f>IF(OR(G75="中止",G75="取消"),"998",IF(ISNA(MATCH($E75,施設情報!$B$2:$B$96,0)),"999",INDEX(施設情報!$C$2:$C$96,MATCH($E75,施設情報!$B$2:$B$96,0))))</f>
        <v>010</v>
      </c>
      <c r="I75" s="139">
        <f t="shared" si="19"/>
        <v>46402</v>
      </c>
      <c r="J75" s="137" t="str">
        <f t="shared" si="20"/>
        <v>010-46402</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56.25">
      <c r="A76" s="149">
        <v>716</v>
      </c>
      <c r="B76" s="210">
        <v>46402</v>
      </c>
      <c r="C76" s="211">
        <v>9</v>
      </c>
      <c r="D76" s="211">
        <v>17</v>
      </c>
      <c r="E76" s="152" t="s">
        <v>44</v>
      </c>
      <c r="F76" s="151" t="s">
        <v>490</v>
      </c>
      <c r="G76" s="154" t="s">
        <v>494</v>
      </c>
      <c r="H76" s="138" t="str">
        <f>IF(OR(G76="中止",G76="取消"),"998",IF(ISNA(MATCH($E76,施設情報!$B$2:$B$96,0)),"999",INDEX(施設情報!$C$2:$C$96,MATCH($E76,施設情報!$B$2:$B$96,0))))</f>
        <v>015</v>
      </c>
      <c r="I76" s="139">
        <f t="shared" si="19"/>
        <v>46402</v>
      </c>
      <c r="J76" s="137" t="str">
        <f t="shared" si="20"/>
        <v>015-46402</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56.25">
      <c r="A77" s="149">
        <v>862</v>
      </c>
      <c r="B77" s="210">
        <v>46402</v>
      </c>
      <c r="C77" s="211">
        <v>9</v>
      </c>
      <c r="D77" s="211">
        <v>11</v>
      </c>
      <c r="E77" s="215" t="s">
        <v>32</v>
      </c>
      <c r="F77" s="147" t="s">
        <v>95</v>
      </c>
      <c r="G77" s="154" t="s">
        <v>1</v>
      </c>
      <c r="H77" s="138" t="str">
        <f>IF(OR(G77="中止",G77="取消"),"998",IF(ISNA(MATCH($E77,施設情報!$B$2:$B$96,0)),"999",INDEX(施設情報!$C$2:$C$96,MATCH($E77,施設情報!$B$2:$B$96,0))))</f>
        <v>039</v>
      </c>
      <c r="I77" s="139">
        <f t="shared" si="19"/>
        <v>46402</v>
      </c>
      <c r="J77" s="137" t="str">
        <f t="shared" si="20"/>
        <v>039-46402</v>
      </c>
      <c r="K77" s="137">
        <f t="shared" si="21"/>
        <v>0.375</v>
      </c>
      <c r="L77" s="137">
        <f t="shared" si="22"/>
        <v>0.45833333333333331</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0</v>
      </c>
      <c r="Y77" s="137">
        <f t="shared" si="24"/>
        <v>0</v>
      </c>
      <c r="Z77" s="137">
        <f t="shared" si="24"/>
        <v>0</v>
      </c>
      <c r="AA77" s="137">
        <f t="shared" si="24"/>
        <v>0</v>
      </c>
      <c r="AB77" s="137">
        <f t="shared" si="24"/>
        <v>0</v>
      </c>
      <c r="AC77" s="137">
        <f t="shared" si="24"/>
        <v>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56.25">
      <c r="A78" s="149">
        <v>863</v>
      </c>
      <c r="B78" s="210">
        <v>46402</v>
      </c>
      <c r="C78" s="211">
        <v>9</v>
      </c>
      <c r="D78" s="211">
        <v>11</v>
      </c>
      <c r="E78" s="215" t="s">
        <v>33</v>
      </c>
      <c r="F78" s="147" t="s">
        <v>95</v>
      </c>
      <c r="G78" s="154" t="s">
        <v>1</v>
      </c>
      <c r="H78" s="138" t="str">
        <f>IF(OR(G78="中止",G78="取消"),"998",IF(ISNA(MATCH($E78,施設情報!$B$2:$B$96,0)),"999",INDEX(施設情報!$C$2:$C$96,MATCH($E78,施設情報!$B$2:$B$96,0))))</f>
        <v>038</v>
      </c>
      <c r="I78" s="139">
        <f t="shared" si="19"/>
        <v>46402</v>
      </c>
      <c r="J78" s="137" t="str">
        <f t="shared" si="20"/>
        <v>038-46402</v>
      </c>
      <c r="K78" s="137">
        <f t="shared" si="21"/>
        <v>0.375</v>
      </c>
      <c r="L78" s="137">
        <f t="shared" si="22"/>
        <v>0.45833333333333331</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0</v>
      </c>
      <c r="Y78" s="137">
        <f t="shared" si="24"/>
        <v>0</v>
      </c>
      <c r="Z78" s="137">
        <f t="shared" si="24"/>
        <v>0</v>
      </c>
      <c r="AA78" s="137">
        <f t="shared" si="24"/>
        <v>0</v>
      </c>
      <c r="AB78" s="137">
        <f t="shared" si="24"/>
        <v>0</v>
      </c>
      <c r="AC78" s="137">
        <f t="shared" si="24"/>
        <v>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56.25">
      <c r="A79" s="149">
        <v>864</v>
      </c>
      <c r="B79" s="210">
        <v>46402</v>
      </c>
      <c r="C79" s="211">
        <v>9</v>
      </c>
      <c r="D79" s="211">
        <v>11</v>
      </c>
      <c r="E79" s="215" t="s">
        <v>34</v>
      </c>
      <c r="F79" s="147" t="s">
        <v>95</v>
      </c>
      <c r="G79" s="154" t="s">
        <v>1</v>
      </c>
      <c r="H79" s="138" t="str">
        <f>IF(OR(G79="中止",G79="取消"),"998",IF(ISNA(MATCH($E79,施設情報!$B$2:$B$96,0)),"999",INDEX(施設情報!$C$2:$C$96,MATCH($E79,施設情報!$B$2:$B$96,0))))</f>
        <v>040</v>
      </c>
      <c r="I79" s="139">
        <f t="shared" si="19"/>
        <v>46402</v>
      </c>
      <c r="J79" s="137" t="str">
        <f t="shared" si="20"/>
        <v>040-46402</v>
      </c>
      <c r="K79" s="137">
        <f t="shared" si="21"/>
        <v>0.375</v>
      </c>
      <c r="L79" s="137">
        <f t="shared" si="22"/>
        <v>0.45833333333333331</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0</v>
      </c>
      <c r="Y79" s="137">
        <f t="shared" si="24"/>
        <v>0</v>
      </c>
      <c r="Z79" s="137">
        <f t="shared" si="24"/>
        <v>0</v>
      </c>
      <c r="AA79" s="137">
        <f t="shared" si="24"/>
        <v>0</v>
      </c>
      <c r="AB79" s="137">
        <f t="shared" si="24"/>
        <v>0</v>
      </c>
      <c r="AC79" s="137">
        <f t="shared" si="24"/>
        <v>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56.25">
      <c r="A80" s="149">
        <v>865</v>
      </c>
      <c r="B80" s="210">
        <v>46402</v>
      </c>
      <c r="C80" s="211">
        <v>9</v>
      </c>
      <c r="D80" s="211">
        <v>11</v>
      </c>
      <c r="E80" s="215" t="s">
        <v>35</v>
      </c>
      <c r="F80" s="147" t="s">
        <v>95</v>
      </c>
      <c r="G80" s="154" t="s">
        <v>1</v>
      </c>
      <c r="H80" s="138" t="str">
        <f>IF(OR(G80="中止",G80="取消"),"998",IF(ISNA(MATCH($E80,施設情報!$B$2:$B$96,0)),"999",INDEX(施設情報!$C$2:$C$96,MATCH($E80,施設情報!$B$2:$B$96,0))))</f>
        <v>041</v>
      </c>
      <c r="I80" s="139">
        <f t="shared" si="19"/>
        <v>46402</v>
      </c>
      <c r="J80" s="137" t="str">
        <f t="shared" si="20"/>
        <v>041-46402</v>
      </c>
      <c r="K80" s="137">
        <f t="shared" si="21"/>
        <v>0.375</v>
      </c>
      <c r="L80" s="137">
        <f t="shared" si="22"/>
        <v>0.45833333333333331</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0</v>
      </c>
      <c r="Y80" s="137">
        <f t="shared" si="24"/>
        <v>0</v>
      </c>
      <c r="Z80" s="137">
        <f t="shared" si="24"/>
        <v>0</v>
      </c>
      <c r="AA80" s="137">
        <f t="shared" si="24"/>
        <v>0</v>
      </c>
      <c r="AB80" s="137">
        <f t="shared" si="24"/>
        <v>0</v>
      </c>
      <c r="AC80" s="137">
        <f t="shared" si="24"/>
        <v>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6.25">
      <c r="A81" s="149">
        <v>866</v>
      </c>
      <c r="B81" s="210">
        <v>46402</v>
      </c>
      <c r="C81" s="211">
        <v>9</v>
      </c>
      <c r="D81" s="211">
        <v>11</v>
      </c>
      <c r="E81" s="215" t="s">
        <v>36</v>
      </c>
      <c r="F81" s="147" t="s">
        <v>95</v>
      </c>
      <c r="G81" s="154" t="s">
        <v>1</v>
      </c>
      <c r="H81" s="138" t="str">
        <f>IF(OR(G81="中止",G81="取消"),"998",IF(ISNA(MATCH($E81,施設情報!$B$2:$B$96,0)),"999",INDEX(施設情報!$C$2:$C$96,MATCH($E81,施設情報!$B$2:$B$96,0))))</f>
        <v>042</v>
      </c>
      <c r="I81" s="139">
        <f t="shared" si="19"/>
        <v>46402</v>
      </c>
      <c r="J81" s="137" t="str">
        <f t="shared" si="20"/>
        <v>042-46402</v>
      </c>
      <c r="K81" s="137">
        <f t="shared" si="21"/>
        <v>0.375</v>
      </c>
      <c r="L81" s="137">
        <f t="shared" si="22"/>
        <v>0.45833333333333331</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100</v>
      </c>
      <c r="W81" s="137">
        <f t="shared" si="24"/>
        <v>100</v>
      </c>
      <c r="X81" s="137">
        <f t="shared" si="24"/>
        <v>0</v>
      </c>
      <c r="Y81" s="137">
        <f t="shared" si="24"/>
        <v>0</v>
      </c>
      <c r="Z81" s="137">
        <f t="shared" si="24"/>
        <v>0</v>
      </c>
      <c r="AA81" s="137">
        <f t="shared" si="24"/>
        <v>0</v>
      </c>
      <c r="AB81" s="137">
        <f t="shared" si="24"/>
        <v>0</v>
      </c>
      <c r="AC81" s="137">
        <f t="shared" si="24"/>
        <v>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1</v>
      </c>
      <c r="AM81" s="136">
        <v>1</v>
      </c>
    </row>
    <row r="82" spans="1:39" ht="56.25">
      <c r="A82" s="149">
        <v>867</v>
      </c>
      <c r="B82" s="210">
        <v>46402</v>
      </c>
      <c r="C82" s="211">
        <v>9</v>
      </c>
      <c r="D82" s="211">
        <v>11</v>
      </c>
      <c r="E82" s="215" t="s">
        <v>37</v>
      </c>
      <c r="F82" s="147" t="s">
        <v>95</v>
      </c>
      <c r="G82" s="154" t="s">
        <v>1</v>
      </c>
      <c r="H82" s="138" t="str">
        <f>IF(OR(G82="中止",G82="取消"),"998",IF(ISNA(MATCH($E82,施設情報!$B$2:$B$96,0)),"999",INDEX(施設情報!$C$2:$C$96,MATCH($E82,施設情報!$B$2:$B$96,0))))</f>
        <v>043</v>
      </c>
      <c r="I82" s="139">
        <f t="shared" si="19"/>
        <v>46402</v>
      </c>
      <c r="J82" s="137" t="str">
        <f t="shared" si="20"/>
        <v>043-46402</v>
      </c>
      <c r="K82" s="137">
        <f t="shared" si="21"/>
        <v>0.375</v>
      </c>
      <c r="L82" s="137">
        <f t="shared" si="22"/>
        <v>0.45833333333333331</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100</v>
      </c>
      <c r="W82" s="137">
        <f t="shared" si="24"/>
        <v>100</v>
      </c>
      <c r="X82" s="137">
        <f t="shared" si="24"/>
        <v>0</v>
      </c>
      <c r="Y82" s="137">
        <f t="shared" si="24"/>
        <v>0</v>
      </c>
      <c r="Z82" s="137">
        <f t="shared" si="24"/>
        <v>0</v>
      </c>
      <c r="AA82" s="137">
        <f t="shared" si="24"/>
        <v>0</v>
      </c>
      <c r="AB82" s="137">
        <f t="shared" si="24"/>
        <v>0</v>
      </c>
      <c r="AC82" s="137">
        <f t="shared" si="24"/>
        <v>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1</v>
      </c>
      <c r="AM82" s="136">
        <v>1</v>
      </c>
    </row>
    <row r="83" spans="1:39" ht="37.5">
      <c r="A83" s="149">
        <v>5</v>
      </c>
      <c r="B83" s="150">
        <v>46403</v>
      </c>
      <c r="C83" s="156">
        <v>0</v>
      </c>
      <c r="D83" s="156">
        <v>24</v>
      </c>
      <c r="E83" s="152" t="s">
        <v>28</v>
      </c>
      <c r="F83" s="151" t="s">
        <v>29</v>
      </c>
      <c r="G83" s="154" t="s">
        <v>1</v>
      </c>
      <c r="H83" s="138" t="str">
        <f>IF(OR(G83="中止",G83="取消"),"998",IF(ISNA(MATCH($E83,施設情報!$B$2:$B$96,0)),"999",INDEX(施設情報!$C$2:$C$96,MATCH($E83,施設情報!$B$2:$B$96,0))))</f>
        <v>001</v>
      </c>
      <c r="I83" s="139">
        <f t="shared" si="19"/>
        <v>46403</v>
      </c>
      <c r="J83" s="137" t="str">
        <f t="shared" si="20"/>
        <v>001-46403</v>
      </c>
      <c r="K83" s="137">
        <f t="shared" si="21"/>
        <v>0</v>
      </c>
      <c r="L83" s="137">
        <f t="shared" si="22"/>
        <v>1</v>
      </c>
      <c r="M83" s="137">
        <f t="shared" si="23"/>
        <v>100</v>
      </c>
      <c r="N83" s="137">
        <f t="shared" si="23"/>
        <v>100</v>
      </c>
      <c r="O83" s="137">
        <f t="shared" si="23"/>
        <v>100</v>
      </c>
      <c r="P83" s="137">
        <f t="shared" si="23"/>
        <v>100</v>
      </c>
      <c r="Q83" s="137">
        <f t="shared" si="23"/>
        <v>100</v>
      </c>
      <c r="R83" s="137">
        <f t="shared" si="23"/>
        <v>100</v>
      </c>
      <c r="S83" s="137">
        <f t="shared" si="23"/>
        <v>100</v>
      </c>
      <c r="T83" s="137">
        <f t="shared" si="23"/>
        <v>100</v>
      </c>
      <c r="U83" s="137">
        <f t="shared" si="23"/>
        <v>100</v>
      </c>
      <c r="V83" s="137">
        <f t="shared" si="23"/>
        <v>100</v>
      </c>
      <c r="W83" s="137">
        <f t="shared" si="24"/>
        <v>100</v>
      </c>
      <c r="X83" s="137">
        <f t="shared" si="24"/>
        <v>100</v>
      </c>
      <c r="Y83" s="137">
        <f t="shared" si="24"/>
        <v>100</v>
      </c>
      <c r="Z83" s="137">
        <f t="shared" si="24"/>
        <v>100</v>
      </c>
      <c r="AA83" s="137">
        <f t="shared" si="24"/>
        <v>100</v>
      </c>
      <c r="AB83" s="137">
        <f t="shared" si="24"/>
        <v>100</v>
      </c>
      <c r="AC83" s="137">
        <f t="shared" si="24"/>
        <v>100</v>
      </c>
      <c r="AD83" s="137">
        <f t="shared" si="24"/>
        <v>100</v>
      </c>
      <c r="AE83" s="137">
        <f t="shared" si="24"/>
        <v>100</v>
      </c>
      <c r="AF83" s="137">
        <f t="shared" si="24"/>
        <v>100</v>
      </c>
      <c r="AG83" s="137">
        <f t="shared" si="24"/>
        <v>100</v>
      </c>
      <c r="AH83" s="137">
        <f t="shared" si="24"/>
        <v>100</v>
      </c>
      <c r="AI83" s="137">
        <f t="shared" si="24"/>
        <v>100</v>
      </c>
      <c r="AJ83" s="137">
        <f t="shared" si="24"/>
        <v>100</v>
      </c>
      <c r="AK83" s="136">
        <f ca="1">IF(AND(AND($AK$3&lt;=B83,B83&lt;=$AK$1),B83&lt;&gt;""),1,0)</f>
        <v>1</v>
      </c>
      <c r="AL83" s="136">
        <f>IF(OR(F83="工事・メンテ（共用可）",F83="要調整"),0.5,IF(F83="ヘリ訓練日",0.4,1))</f>
        <v>1</v>
      </c>
      <c r="AM83" s="136">
        <v>1</v>
      </c>
    </row>
    <row r="84" spans="1:39" ht="56.25">
      <c r="A84" s="149">
        <v>319</v>
      </c>
      <c r="B84" s="150">
        <v>46403</v>
      </c>
      <c r="C84" s="156">
        <v>0</v>
      </c>
      <c r="D84" s="156">
        <v>24</v>
      </c>
      <c r="E84" s="152" t="s">
        <v>52</v>
      </c>
      <c r="F84" s="151" t="s">
        <v>95</v>
      </c>
      <c r="G84" s="205" t="s">
        <v>1</v>
      </c>
      <c r="H84" s="138" t="str">
        <f>IF(OR(G84="中止",G84="取消"),"998",IF(ISNA(MATCH($E84,施設情報!$B$2:$B$96,0)),"999",INDEX(施設情報!$C$2:$C$96,MATCH($E84,施設情報!$B$2:$B$96,0))))</f>
        <v>024</v>
      </c>
      <c r="I84" s="139">
        <f t="shared" si="19"/>
        <v>46403</v>
      </c>
      <c r="J84" s="137" t="str">
        <f t="shared" si="20"/>
        <v>024-46403</v>
      </c>
      <c r="K84" s="137">
        <f t="shared" si="21"/>
        <v>0</v>
      </c>
      <c r="L84" s="137">
        <f t="shared" si="22"/>
        <v>1</v>
      </c>
      <c r="M84" s="137">
        <f t="shared" si="23"/>
        <v>100</v>
      </c>
      <c r="N84" s="137">
        <f t="shared" si="23"/>
        <v>100</v>
      </c>
      <c r="O84" s="137">
        <f t="shared" si="23"/>
        <v>100</v>
      </c>
      <c r="P84" s="137">
        <f t="shared" si="23"/>
        <v>100</v>
      </c>
      <c r="Q84" s="137">
        <f t="shared" si="23"/>
        <v>100</v>
      </c>
      <c r="R84" s="137">
        <f t="shared" si="23"/>
        <v>100</v>
      </c>
      <c r="S84" s="137">
        <f t="shared" si="23"/>
        <v>100</v>
      </c>
      <c r="T84" s="137">
        <f t="shared" si="23"/>
        <v>100</v>
      </c>
      <c r="U84" s="137">
        <f t="shared" si="23"/>
        <v>100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100</v>
      </c>
      <c r="AE84" s="137">
        <f t="shared" si="24"/>
        <v>100</v>
      </c>
      <c r="AF84" s="137">
        <f t="shared" si="24"/>
        <v>100</v>
      </c>
      <c r="AG84" s="137">
        <f t="shared" si="24"/>
        <v>100</v>
      </c>
      <c r="AH84" s="137">
        <f t="shared" si="24"/>
        <v>100</v>
      </c>
      <c r="AI84" s="137">
        <f t="shared" si="24"/>
        <v>100</v>
      </c>
      <c r="AJ84" s="137">
        <f t="shared" si="24"/>
        <v>100</v>
      </c>
      <c r="AK84" s="136">
        <f ca="1">IF(AND(AND($AK$3&lt;=B84,B84&lt;=$AK$1),B84&lt;&gt;""),1,0)</f>
        <v>1</v>
      </c>
      <c r="AL84" s="136">
        <f>IF(OR(F84="工事・メンテ（共用可）",F84="要調整"),0.5,IF(F84="ヘリ訓練日",0.4,1))</f>
        <v>1</v>
      </c>
      <c r="AM84" s="136">
        <v>1</v>
      </c>
    </row>
    <row r="85" spans="1:39" ht="37.5">
      <c r="A85" s="149">
        <v>6</v>
      </c>
      <c r="B85" s="150">
        <v>46404</v>
      </c>
      <c r="C85" s="156">
        <v>0</v>
      </c>
      <c r="D85" s="156">
        <v>24</v>
      </c>
      <c r="E85" s="152" t="s">
        <v>28</v>
      </c>
      <c r="F85" s="151" t="s">
        <v>29</v>
      </c>
      <c r="G85" s="154" t="s">
        <v>1</v>
      </c>
      <c r="H85" s="138" t="str">
        <f>IF(OR(G85="中止",G85="取消"),"998",IF(ISNA(MATCH($E85,施設情報!$B$2:$B$96,0)),"999",INDEX(施設情報!$C$2:$C$96,MATCH($E85,施設情報!$B$2:$B$96,0))))</f>
        <v>001</v>
      </c>
      <c r="I85" s="139">
        <f t="shared" si="19"/>
        <v>46404</v>
      </c>
      <c r="J85" s="137" t="str">
        <f t="shared" si="20"/>
        <v>001-46404</v>
      </c>
      <c r="K85" s="137">
        <f t="shared" si="21"/>
        <v>0</v>
      </c>
      <c r="L85" s="137">
        <f t="shared" si="22"/>
        <v>1</v>
      </c>
      <c r="M85" s="137">
        <f t="shared" ref="M85:V94" si="25">IF(AND(M$3&gt;=$K85,M$3&lt;$L85),100*$AM85,0)</f>
        <v>100</v>
      </c>
      <c r="N85" s="137">
        <f t="shared" si="25"/>
        <v>100</v>
      </c>
      <c r="O85" s="137">
        <f t="shared" si="25"/>
        <v>100</v>
      </c>
      <c r="P85" s="137">
        <f t="shared" si="25"/>
        <v>100</v>
      </c>
      <c r="Q85" s="137">
        <f t="shared" si="25"/>
        <v>100</v>
      </c>
      <c r="R85" s="137">
        <f t="shared" si="25"/>
        <v>100</v>
      </c>
      <c r="S85" s="137">
        <f t="shared" si="25"/>
        <v>100</v>
      </c>
      <c r="T85" s="137">
        <f t="shared" si="25"/>
        <v>100</v>
      </c>
      <c r="U85" s="137">
        <f t="shared" si="25"/>
        <v>100</v>
      </c>
      <c r="V85" s="137">
        <f t="shared" si="25"/>
        <v>100</v>
      </c>
      <c r="W85" s="137">
        <f t="shared" ref="W85:AJ94" si="26">IF(AND(W$3&gt;=$K85,W$3&lt;$L85),100*$AM85,0)</f>
        <v>100</v>
      </c>
      <c r="X85" s="137">
        <f t="shared" si="26"/>
        <v>100</v>
      </c>
      <c r="Y85" s="137">
        <f t="shared" si="26"/>
        <v>100</v>
      </c>
      <c r="Z85" s="137">
        <f t="shared" si="26"/>
        <v>100</v>
      </c>
      <c r="AA85" s="137">
        <f t="shared" si="26"/>
        <v>100</v>
      </c>
      <c r="AB85" s="137">
        <f t="shared" si="26"/>
        <v>100</v>
      </c>
      <c r="AC85" s="137">
        <f t="shared" si="26"/>
        <v>100</v>
      </c>
      <c r="AD85" s="137">
        <f t="shared" si="26"/>
        <v>100</v>
      </c>
      <c r="AE85" s="137">
        <f t="shared" si="26"/>
        <v>100</v>
      </c>
      <c r="AF85" s="137">
        <f t="shared" si="26"/>
        <v>100</v>
      </c>
      <c r="AG85" s="137">
        <f t="shared" si="26"/>
        <v>100</v>
      </c>
      <c r="AH85" s="137">
        <f t="shared" si="26"/>
        <v>100</v>
      </c>
      <c r="AI85" s="137">
        <f t="shared" si="26"/>
        <v>100</v>
      </c>
      <c r="AJ85" s="137">
        <f t="shared" si="26"/>
        <v>100</v>
      </c>
      <c r="AK85" s="136">
        <f ca="1">IF(AND(AND($AK$3&lt;=B85,B85&lt;=$AK$1),B85&lt;&gt;""),1,0)</f>
        <v>1</v>
      </c>
      <c r="AL85" s="136">
        <f>IF(OR(F85="工事・メンテ（共用可）",F85="要調整"),0.5,IF(F85="ヘリ訓練日",0.4,1))</f>
        <v>1</v>
      </c>
      <c r="AM85" s="136">
        <v>1</v>
      </c>
    </row>
    <row r="86" spans="1:39" ht="56.25">
      <c r="A86" s="149">
        <v>320</v>
      </c>
      <c r="B86" s="150">
        <v>46404</v>
      </c>
      <c r="C86" s="156">
        <v>0</v>
      </c>
      <c r="D86" s="156">
        <v>24</v>
      </c>
      <c r="E86" s="152" t="s">
        <v>52</v>
      </c>
      <c r="F86" s="151" t="s">
        <v>95</v>
      </c>
      <c r="G86" s="205" t="s">
        <v>1</v>
      </c>
      <c r="H86" s="138" t="str">
        <f>IF(OR(G86="中止",G86="取消"),"998",IF(ISNA(MATCH($E86,施設情報!$B$2:$B$96,0)),"999",INDEX(施設情報!$C$2:$C$96,MATCH($E86,施設情報!$B$2:$B$96,0))))</f>
        <v>024</v>
      </c>
      <c r="I86" s="139">
        <f t="shared" si="19"/>
        <v>46404</v>
      </c>
      <c r="J86" s="137" t="str">
        <f t="shared" si="20"/>
        <v>024-46404</v>
      </c>
      <c r="K86" s="137">
        <f t="shared" si="21"/>
        <v>0</v>
      </c>
      <c r="L86" s="137">
        <f t="shared" si="22"/>
        <v>1</v>
      </c>
      <c r="M86" s="137">
        <f t="shared" si="25"/>
        <v>100</v>
      </c>
      <c r="N86" s="137">
        <f t="shared" si="25"/>
        <v>100</v>
      </c>
      <c r="O86" s="137">
        <f t="shared" si="25"/>
        <v>100</v>
      </c>
      <c r="P86" s="137">
        <f t="shared" si="25"/>
        <v>100</v>
      </c>
      <c r="Q86" s="137">
        <f t="shared" si="25"/>
        <v>100</v>
      </c>
      <c r="R86" s="137">
        <f t="shared" si="25"/>
        <v>100</v>
      </c>
      <c r="S86" s="137">
        <f t="shared" si="25"/>
        <v>100</v>
      </c>
      <c r="T86" s="137">
        <f t="shared" si="25"/>
        <v>100</v>
      </c>
      <c r="U86" s="137">
        <f t="shared" si="25"/>
        <v>100</v>
      </c>
      <c r="V86" s="137">
        <f t="shared" si="25"/>
        <v>100</v>
      </c>
      <c r="W86" s="137">
        <f t="shared" si="26"/>
        <v>100</v>
      </c>
      <c r="X86" s="137">
        <f t="shared" si="26"/>
        <v>100</v>
      </c>
      <c r="Y86" s="137">
        <f t="shared" si="26"/>
        <v>100</v>
      </c>
      <c r="Z86" s="137">
        <f t="shared" si="26"/>
        <v>100</v>
      </c>
      <c r="AA86" s="137">
        <f t="shared" si="26"/>
        <v>100</v>
      </c>
      <c r="AB86" s="137">
        <f t="shared" si="26"/>
        <v>100</v>
      </c>
      <c r="AC86" s="137">
        <f t="shared" si="26"/>
        <v>100</v>
      </c>
      <c r="AD86" s="137">
        <f t="shared" si="26"/>
        <v>100</v>
      </c>
      <c r="AE86" s="137">
        <f t="shared" si="26"/>
        <v>100</v>
      </c>
      <c r="AF86" s="137">
        <f t="shared" si="26"/>
        <v>100</v>
      </c>
      <c r="AG86" s="137">
        <f t="shared" si="26"/>
        <v>100</v>
      </c>
      <c r="AH86" s="137">
        <f t="shared" si="26"/>
        <v>100</v>
      </c>
      <c r="AI86" s="137">
        <f t="shared" si="26"/>
        <v>100</v>
      </c>
      <c r="AJ86" s="137">
        <f t="shared" si="26"/>
        <v>100</v>
      </c>
      <c r="AK86" s="136">
        <f ca="1">IF(AND(AND($AK$3&lt;=B86,B86&lt;=$AK$1),B86&lt;&gt;""),1,0)</f>
        <v>1</v>
      </c>
      <c r="AL86" s="136">
        <f>IF(OR(F86="工事・メンテ（共用可）",F86="要調整"),0.5,IF(F86="ヘリ訓練日",0.4,1))</f>
        <v>1</v>
      </c>
      <c r="AM86" s="136">
        <v>1</v>
      </c>
    </row>
    <row r="87" spans="1:39" ht="54">
      <c r="A87" s="149">
        <v>289</v>
      </c>
      <c r="B87" s="210">
        <v>46405</v>
      </c>
      <c r="C87" s="211">
        <v>9</v>
      </c>
      <c r="D87" s="211">
        <v>17</v>
      </c>
      <c r="E87" s="152" t="s">
        <v>38</v>
      </c>
      <c r="F87" s="147" t="s">
        <v>490</v>
      </c>
      <c r="G87" s="205" t="s">
        <v>491</v>
      </c>
      <c r="H87" s="138" t="str">
        <f>IF(OR(G87="中止",G87="取消"),"998",IF(ISNA(MATCH($E87,施設情報!$B$2:$B$96,0)),"999",INDEX(施設情報!$C$2:$C$96,MATCH($E87,施設情報!$B$2:$B$96,0))))</f>
        <v>002</v>
      </c>
      <c r="I87" s="139">
        <f t="shared" si="19"/>
        <v>46405</v>
      </c>
      <c r="J87" s="137" t="str">
        <f t="shared" si="20"/>
        <v>002-46405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56.25">
      <c r="A88" s="149">
        <v>295</v>
      </c>
      <c r="B88" s="210">
        <v>46405</v>
      </c>
      <c r="C88" s="211">
        <v>9</v>
      </c>
      <c r="D88" s="211">
        <v>17</v>
      </c>
      <c r="E88" s="152" t="s">
        <v>51</v>
      </c>
      <c r="F88" s="147" t="s">
        <v>492</v>
      </c>
      <c r="G88" s="205" t="s">
        <v>1</v>
      </c>
      <c r="H88" s="138" t="str">
        <f>IF(OR(G88="中止",G88="取消"),"998",IF(ISNA(MATCH($E88,施設情報!$B$2:$B$96,0)),"999",INDEX(施設情報!$C$2:$C$96,MATCH($E88,施設情報!$B$2:$B$96,0))))</f>
        <v>069</v>
      </c>
      <c r="I88" s="139">
        <f t="shared" si="19"/>
        <v>46405</v>
      </c>
      <c r="J88" s="137" t="str">
        <f t="shared" si="20"/>
        <v>069-46405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37.5">
      <c r="A89" s="149">
        <v>296</v>
      </c>
      <c r="B89" s="210">
        <v>46405</v>
      </c>
      <c r="C89" s="211">
        <v>9</v>
      </c>
      <c r="D89" s="211">
        <v>17</v>
      </c>
      <c r="E89" s="152" t="s">
        <v>49</v>
      </c>
      <c r="F89" s="147" t="s">
        <v>492</v>
      </c>
      <c r="G89" s="205" t="s">
        <v>1</v>
      </c>
      <c r="H89" s="138" t="str">
        <f>IF(OR(G89="中止",G89="取消"),"998",IF(ISNA(MATCH($E89,施設情報!$B$2:$B$96,0)),"999",INDEX(施設情報!$C$2:$C$96,MATCH($E89,施設情報!$B$2:$B$96,0))))</f>
        <v>022</v>
      </c>
      <c r="I89" s="139">
        <f t="shared" si="19"/>
        <v>46405</v>
      </c>
      <c r="J89" s="137" t="str">
        <f t="shared" si="20"/>
        <v>022-46405</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56.25">
      <c r="A90" s="149">
        <v>297</v>
      </c>
      <c r="B90" s="210">
        <v>46405</v>
      </c>
      <c r="C90" s="211">
        <v>9</v>
      </c>
      <c r="D90" s="211">
        <v>17</v>
      </c>
      <c r="E90" s="152" t="s">
        <v>50</v>
      </c>
      <c r="F90" s="147" t="s">
        <v>492</v>
      </c>
      <c r="G90" s="205" t="s">
        <v>1</v>
      </c>
      <c r="H90" s="138" t="str">
        <f>IF(OR(G90="中止",G90="取消"),"998",IF(ISNA(MATCH($E90,施設情報!$B$2:$B$96,0)),"999",INDEX(施設情報!$C$2:$C$96,MATCH($E90,施設情報!$B$2:$B$96,0))))</f>
        <v>023</v>
      </c>
      <c r="I90" s="139">
        <f t="shared" si="19"/>
        <v>46405</v>
      </c>
      <c r="J90" s="137" t="str">
        <f t="shared" si="20"/>
        <v>023-46405</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56.25">
      <c r="A91" s="149">
        <v>298</v>
      </c>
      <c r="B91" s="210">
        <v>46405</v>
      </c>
      <c r="C91" s="211">
        <v>9</v>
      </c>
      <c r="D91" s="211">
        <v>17</v>
      </c>
      <c r="E91" s="152" t="s">
        <v>53</v>
      </c>
      <c r="F91" s="147" t="s">
        <v>492</v>
      </c>
      <c r="G91" s="205" t="s">
        <v>1</v>
      </c>
      <c r="H91" s="138" t="str">
        <f>IF(OR(G91="中止",G91="取消"),"998",IF(ISNA(MATCH($E91,施設情報!$B$2:$B$96,0)),"999",INDEX(施設情報!$C$2:$C$96,MATCH($E91,施設情報!$B$2:$B$96,0))))</f>
        <v>026</v>
      </c>
      <c r="I91" s="139">
        <f t="shared" si="19"/>
        <v>46405</v>
      </c>
      <c r="J91" s="137" t="str">
        <f t="shared" si="20"/>
        <v>026-46405</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56.25">
      <c r="A92" s="149">
        <v>299</v>
      </c>
      <c r="B92" s="210">
        <v>46405</v>
      </c>
      <c r="C92" s="211">
        <v>9</v>
      </c>
      <c r="D92" s="211">
        <v>17</v>
      </c>
      <c r="E92" s="152" t="s">
        <v>30</v>
      </c>
      <c r="F92" s="147" t="s">
        <v>492</v>
      </c>
      <c r="G92" s="205" t="s">
        <v>1</v>
      </c>
      <c r="H92" s="138" t="str">
        <f>IF(OR(G92="中止",G92="取消"),"998",IF(ISNA(MATCH($E92,施設情報!$B$2:$B$96,0)),"999",INDEX(施設情報!$C$2:$C$96,MATCH($E92,施設情報!$B$2:$B$96,0))))</f>
        <v>027</v>
      </c>
      <c r="I92" s="139">
        <f t="shared" si="19"/>
        <v>46405</v>
      </c>
      <c r="J92" s="137" t="str">
        <f t="shared" si="20"/>
        <v>027-46405</v>
      </c>
      <c r="K92" s="137">
        <f t="shared" si="21"/>
        <v>0.375</v>
      </c>
      <c r="L92" s="137">
        <f t="shared" si="22"/>
        <v>0.70833333333333337</v>
      </c>
      <c r="M92" s="137">
        <f t="shared" si="25"/>
        <v>0</v>
      </c>
      <c r="N92" s="137">
        <f t="shared" si="25"/>
        <v>0</v>
      </c>
      <c r="O92" s="137">
        <f t="shared" si="25"/>
        <v>0</v>
      </c>
      <c r="P92" s="137">
        <f t="shared" si="25"/>
        <v>0</v>
      </c>
      <c r="Q92" s="137">
        <f t="shared" si="25"/>
        <v>0</v>
      </c>
      <c r="R92" s="137">
        <f t="shared" si="25"/>
        <v>0</v>
      </c>
      <c r="S92" s="137">
        <f t="shared" si="25"/>
        <v>0</v>
      </c>
      <c r="T92" s="137">
        <f t="shared" si="25"/>
        <v>0</v>
      </c>
      <c r="U92" s="137">
        <f t="shared" si="25"/>
        <v>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0</v>
      </c>
      <c r="AE92" s="137">
        <f t="shared" si="26"/>
        <v>0</v>
      </c>
      <c r="AF92" s="137">
        <f t="shared" si="26"/>
        <v>0</v>
      </c>
      <c r="AG92" s="137">
        <f t="shared" si="26"/>
        <v>0</v>
      </c>
      <c r="AH92" s="137">
        <f t="shared" si="26"/>
        <v>0</v>
      </c>
      <c r="AI92" s="137">
        <f t="shared" si="26"/>
        <v>0</v>
      </c>
      <c r="AJ92" s="137">
        <f t="shared" si="26"/>
        <v>0</v>
      </c>
      <c r="AK92" s="136">
        <f ca="1">IF(AND(AND($AK$3&lt;=B92,B92&lt;=$AK$1),B92&lt;&gt;""),1,0)</f>
        <v>1</v>
      </c>
      <c r="AL92" s="136">
        <f>IF(OR(F92="工事・メンテ（共用可）",F92="要調整"),0.5,IF(F92="ヘリ訓練日",0.4,1))</f>
        <v>1</v>
      </c>
      <c r="AM92" s="136">
        <v>1</v>
      </c>
    </row>
    <row r="93" spans="1:39" ht="56.25">
      <c r="A93" s="149">
        <v>300</v>
      </c>
      <c r="B93" s="210">
        <v>46405</v>
      </c>
      <c r="C93" s="211">
        <v>9</v>
      </c>
      <c r="D93" s="211">
        <v>17</v>
      </c>
      <c r="E93" s="152" t="s">
        <v>44</v>
      </c>
      <c r="F93" s="147" t="s">
        <v>492</v>
      </c>
      <c r="G93" s="205" t="s">
        <v>1</v>
      </c>
      <c r="H93" s="138" t="str">
        <f>IF(OR(G93="中止",G93="取消"),"998",IF(ISNA(MATCH($E93,施設情報!$B$2:$B$96,0)),"999",INDEX(施設情報!$C$2:$C$96,MATCH($E93,施設情報!$B$2:$B$96,0))))</f>
        <v>015</v>
      </c>
      <c r="I93" s="139">
        <f t="shared" si="19"/>
        <v>46405</v>
      </c>
      <c r="J93" s="137" t="str">
        <f t="shared" si="20"/>
        <v>015-46405</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56.25">
      <c r="A94" s="149">
        <v>301</v>
      </c>
      <c r="B94" s="210">
        <v>46405</v>
      </c>
      <c r="C94" s="211">
        <v>9</v>
      </c>
      <c r="D94" s="211">
        <v>17</v>
      </c>
      <c r="E94" s="152" t="s">
        <v>83</v>
      </c>
      <c r="F94" s="147" t="s">
        <v>492</v>
      </c>
      <c r="G94" s="205" t="s">
        <v>1</v>
      </c>
      <c r="H94" s="138" t="str">
        <f>IF(OR(G94="中止",G94="取消"),"998",IF(ISNA(MATCH($E94,施設情報!$B$2:$B$96,0)),"999",INDEX(施設情報!$C$2:$C$96,MATCH($E94,施設情報!$B$2:$B$96,0))))</f>
        <v>067</v>
      </c>
      <c r="I94" s="139">
        <f t="shared" si="19"/>
        <v>46405</v>
      </c>
      <c r="J94" s="137" t="str">
        <f t="shared" si="20"/>
        <v>067-46405</v>
      </c>
      <c r="K94" s="137">
        <f t="shared" si="21"/>
        <v>0.375</v>
      </c>
      <c r="L94" s="137">
        <f t="shared" si="22"/>
        <v>0.70833333333333337</v>
      </c>
      <c r="M94" s="137">
        <f t="shared" si="25"/>
        <v>0</v>
      </c>
      <c r="N94" s="137">
        <f t="shared" si="25"/>
        <v>0</v>
      </c>
      <c r="O94" s="137">
        <f t="shared" si="25"/>
        <v>0</v>
      </c>
      <c r="P94" s="137">
        <f t="shared" si="25"/>
        <v>0</v>
      </c>
      <c r="Q94" s="137">
        <f t="shared" si="25"/>
        <v>0</v>
      </c>
      <c r="R94" s="137">
        <f t="shared" si="25"/>
        <v>0</v>
      </c>
      <c r="S94" s="137">
        <f t="shared" si="25"/>
        <v>0</v>
      </c>
      <c r="T94" s="137">
        <f t="shared" si="25"/>
        <v>0</v>
      </c>
      <c r="U94" s="137">
        <f t="shared" si="25"/>
        <v>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0</v>
      </c>
      <c r="AE94" s="137">
        <f t="shared" si="26"/>
        <v>0</v>
      </c>
      <c r="AF94" s="137">
        <f t="shared" si="26"/>
        <v>0</v>
      </c>
      <c r="AG94" s="137">
        <f t="shared" si="26"/>
        <v>0</v>
      </c>
      <c r="AH94" s="137">
        <f t="shared" si="26"/>
        <v>0</v>
      </c>
      <c r="AI94" s="137">
        <f t="shared" si="26"/>
        <v>0</v>
      </c>
      <c r="AJ94" s="137">
        <f t="shared" si="26"/>
        <v>0</v>
      </c>
      <c r="AK94" s="136">
        <f ca="1">IF(AND(AND($AK$3&lt;=B94,B94&lt;=$AK$1),B94&lt;&gt;""),1,0)</f>
        <v>1</v>
      </c>
      <c r="AL94" s="136">
        <f>IF(OR(F94="工事・メンテ（共用可）",F94="要調整"),0.5,IF(F94="ヘリ訓練日",0.4,1))</f>
        <v>1</v>
      </c>
      <c r="AM94" s="136">
        <v>1</v>
      </c>
    </row>
    <row r="95" spans="1:39" ht="56.25">
      <c r="A95" s="149">
        <v>302</v>
      </c>
      <c r="B95" s="210">
        <v>46405</v>
      </c>
      <c r="C95" s="211">
        <v>9</v>
      </c>
      <c r="D95" s="211">
        <v>17</v>
      </c>
      <c r="E95" s="152" t="s">
        <v>84</v>
      </c>
      <c r="F95" s="147" t="s">
        <v>492</v>
      </c>
      <c r="G95" s="205" t="s">
        <v>1</v>
      </c>
      <c r="H95" s="138" t="str">
        <f>IF(OR(G95="中止",G95="取消"),"998",IF(ISNA(MATCH($E95,施設情報!$B$2:$B$96,0)),"999",INDEX(施設情報!$C$2:$C$96,MATCH($E95,施設情報!$B$2:$B$96,0))))</f>
        <v>065</v>
      </c>
      <c r="I95" s="139">
        <f t="shared" si="19"/>
        <v>46405</v>
      </c>
      <c r="J95" s="137" t="str">
        <f t="shared" si="20"/>
        <v>065-46405</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56.25">
      <c r="A96" s="149">
        <v>303</v>
      </c>
      <c r="B96" s="210">
        <v>46405</v>
      </c>
      <c r="C96" s="211">
        <v>9</v>
      </c>
      <c r="D96" s="211">
        <v>17</v>
      </c>
      <c r="E96" s="152" t="s">
        <v>85</v>
      </c>
      <c r="F96" s="147" t="s">
        <v>492</v>
      </c>
      <c r="G96" s="205" t="s">
        <v>1</v>
      </c>
      <c r="H96" s="138" t="str">
        <f>IF(OR(G96="中止",G96="取消"),"998",IF(ISNA(MATCH($E96,施設情報!$B$2:$B$96,0)),"999",INDEX(施設情報!$C$2:$C$96,MATCH($E96,施設情報!$B$2:$B$96,0))))</f>
        <v>066</v>
      </c>
      <c r="I96" s="139">
        <f t="shared" si="19"/>
        <v>46405</v>
      </c>
      <c r="J96" s="137" t="str">
        <f t="shared" si="20"/>
        <v>066-46405</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56.25">
      <c r="A97" s="149">
        <v>321</v>
      </c>
      <c r="B97" s="150">
        <v>46405</v>
      </c>
      <c r="C97" s="156">
        <v>0</v>
      </c>
      <c r="D97" s="156">
        <v>24</v>
      </c>
      <c r="E97" s="152" t="s">
        <v>52</v>
      </c>
      <c r="F97" s="151" t="s">
        <v>95</v>
      </c>
      <c r="G97" s="205" t="s">
        <v>1</v>
      </c>
      <c r="H97" s="138" t="str">
        <f>IF(OR(G97="中止",G97="取消"),"998",IF(ISNA(MATCH($E97,施設情報!$B$2:$B$96,0)),"999",INDEX(施設情報!$C$2:$C$96,MATCH($E97,施設情報!$B$2:$B$96,0))))</f>
        <v>024</v>
      </c>
      <c r="I97" s="139">
        <f t="shared" si="19"/>
        <v>46405</v>
      </c>
      <c r="J97" s="137" t="str">
        <f t="shared" si="20"/>
        <v>024-46405</v>
      </c>
      <c r="K97" s="137">
        <f t="shared" si="21"/>
        <v>0</v>
      </c>
      <c r="L97" s="137">
        <f t="shared" si="22"/>
        <v>1</v>
      </c>
      <c r="M97" s="137">
        <f t="shared" si="27"/>
        <v>100</v>
      </c>
      <c r="N97" s="137">
        <f t="shared" si="27"/>
        <v>100</v>
      </c>
      <c r="O97" s="137">
        <f t="shared" si="27"/>
        <v>100</v>
      </c>
      <c r="P97" s="137">
        <f t="shared" si="27"/>
        <v>100</v>
      </c>
      <c r="Q97" s="137">
        <f t="shared" si="27"/>
        <v>100</v>
      </c>
      <c r="R97" s="137">
        <f t="shared" si="27"/>
        <v>100</v>
      </c>
      <c r="S97" s="137">
        <f t="shared" si="27"/>
        <v>100</v>
      </c>
      <c r="T97" s="137">
        <f t="shared" si="27"/>
        <v>100</v>
      </c>
      <c r="U97" s="137">
        <f t="shared" si="27"/>
        <v>100</v>
      </c>
      <c r="V97" s="137">
        <f t="shared" si="27"/>
        <v>100</v>
      </c>
      <c r="W97" s="137">
        <f t="shared" si="28"/>
        <v>100</v>
      </c>
      <c r="X97" s="137">
        <f t="shared" si="28"/>
        <v>100</v>
      </c>
      <c r="Y97" s="137">
        <f t="shared" si="28"/>
        <v>100</v>
      </c>
      <c r="Z97" s="137">
        <f t="shared" si="28"/>
        <v>100</v>
      </c>
      <c r="AA97" s="137">
        <f t="shared" si="28"/>
        <v>100</v>
      </c>
      <c r="AB97" s="137">
        <f t="shared" si="28"/>
        <v>100</v>
      </c>
      <c r="AC97" s="137">
        <f t="shared" si="28"/>
        <v>100</v>
      </c>
      <c r="AD97" s="137">
        <f t="shared" si="28"/>
        <v>100</v>
      </c>
      <c r="AE97" s="137">
        <f t="shared" si="28"/>
        <v>100</v>
      </c>
      <c r="AF97" s="137">
        <f t="shared" si="28"/>
        <v>100</v>
      </c>
      <c r="AG97" s="137">
        <f t="shared" si="28"/>
        <v>100</v>
      </c>
      <c r="AH97" s="137">
        <f t="shared" si="28"/>
        <v>100</v>
      </c>
      <c r="AI97" s="137">
        <f t="shared" si="28"/>
        <v>100</v>
      </c>
      <c r="AJ97" s="137">
        <f t="shared" si="28"/>
        <v>100</v>
      </c>
      <c r="AK97" s="136">
        <f ca="1">IF(AND(AND($AK$3&lt;=B97,B97&lt;=$AK$1),B97&lt;&gt;""),1,0)</f>
        <v>1</v>
      </c>
      <c r="AL97" s="136">
        <f>IF(OR(F97="工事・メンテ（共用可）",F97="要調整"),0.5,IF(F97="ヘリ訓練日",0.4,1))</f>
        <v>1</v>
      </c>
      <c r="AM97" s="136">
        <v>1</v>
      </c>
    </row>
    <row r="98" spans="1:39" ht="37.5">
      <c r="A98" s="149">
        <v>394</v>
      </c>
      <c r="B98" s="150">
        <v>46405</v>
      </c>
      <c r="C98" s="156">
        <v>9</v>
      </c>
      <c r="D98" s="156">
        <v>17</v>
      </c>
      <c r="E98" s="152" t="s">
        <v>87</v>
      </c>
      <c r="F98" s="147" t="s">
        <v>492</v>
      </c>
      <c r="G98" s="205" t="s">
        <v>1</v>
      </c>
      <c r="H98" s="138" t="str">
        <f>IF(OR(G98="中止",G98="取消"),"998",IF(ISNA(MATCH($E98,施設情報!$B$2:$B$96,0)),"999",INDEX(施設情報!$C$2:$C$96,MATCH($E98,施設情報!$B$2:$B$96,0))))</f>
        <v>063</v>
      </c>
      <c r="I98" s="139">
        <f t="shared" si="19"/>
        <v>46405</v>
      </c>
      <c r="J98" s="137" t="str">
        <f t="shared" si="20"/>
        <v>063-46405</v>
      </c>
      <c r="K98" s="137">
        <f t="shared" si="21"/>
        <v>0.375</v>
      </c>
      <c r="L98" s="137">
        <f t="shared" si="22"/>
        <v>0.70833333333333337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100</v>
      </c>
      <c r="W98" s="137">
        <f t="shared" si="28"/>
        <v>100</v>
      </c>
      <c r="X98" s="137">
        <f t="shared" si="28"/>
        <v>100</v>
      </c>
      <c r="Y98" s="137">
        <f t="shared" si="28"/>
        <v>100</v>
      </c>
      <c r="Z98" s="137">
        <f t="shared" si="28"/>
        <v>100</v>
      </c>
      <c r="AA98" s="137">
        <f t="shared" si="28"/>
        <v>100</v>
      </c>
      <c r="AB98" s="137">
        <f t="shared" si="28"/>
        <v>100</v>
      </c>
      <c r="AC98" s="137">
        <f t="shared" si="28"/>
        <v>100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37.5">
      <c r="A99" s="149">
        <v>395</v>
      </c>
      <c r="B99" s="150">
        <v>46405</v>
      </c>
      <c r="C99" s="156">
        <v>9</v>
      </c>
      <c r="D99" s="156">
        <v>17</v>
      </c>
      <c r="E99" s="152" t="s">
        <v>88</v>
      </c>
      <c r="F99" s="147" t="s">
        <v>492</v>
      </c>
      <c r="G99" s="205" t="s">
        <v>1</v>
      </c>
      <c r="H99" s="138" t="str">
        <f>IF(OR(G99="中止",G99="取消"),"998",IF(ISNA(MATCH($E99,施設情報!$B$2:$B$96,0)),"999",INDEX(施設情報!$C$2:$C$96,MATCH($E99,施設情報!$B$2:$B$96,0))))</f>
        <v>064</v>
      </c>
      <c r="I99" s="139">
        <f t="shared" si="19"/>
        <v>46405</v>
      </c>
      <c r="J99" s="137" t="str">
        <f t="shared" si="20"/>
        <v>064-46405</v>
      </c>
      <c r="K99" s="137">
        <f t="shared" si="21"/>
        <v>0.375</v>
      </c>
      <c r="L99" s="137">
        <f t="shared" si="22"/>
        <v>0.70833333333333337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100</v>
      </c>
      <c r="W99" s="137">
        <f t="shared" si="28"/>
        <v>100</v>
      </c>
      <c r="X99" s="137">
        <f t="shared" si="28"/>
        <v>100</v>
      </c>
      <c r="Y99" s="137">
        <f t="shared" si="28"/>
        <v>100</v>
      </c>
      <c r="Z99" s="137">
        <f t="shared" si="28"/>
        <v>100</v>
      </c>
      <c r="AA99" s="137">
        <f t="shared" si="28"/>
        <v>100</v>
      </c>
      <c r="AB99" s="137">
        <f t="shared" si="28"/>
        <v>100</v>
      </c>
      <c r="AC99" s="137">
        <f t="shared" si="28"/>
        <v>100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1</v>
      </c>
      <c r="AM99" s="136">
        <v>1</v>
      </c>
    </row>
    <row r="100" spans="1:39" ht="54">
      <c r="A100" s="149">
        <v>396</v>
      </c>
      <c r="B100" s="150">
        <v>46405</v>
      </c>
      <c r="C100" s="156">
        <v>9</v>
      </c>
      <c r="D100" s="156">
        <v>17</v>
      </c>
      <c r="E100" s="152" t="s">
        <v>38</v>
      </c>
      <c r="F100" s="151" t="s">
        <v>490</v>
      </c>
      <c r="G100" s="154" t="s">
        <v>493</v>
      </c>
      <c r="H100" s="138" t="str">
        <f>IF(OR(G100="中止",G100="取消"),"998",IF(ISNA(MATCH($E100,施設情報!$B$2:$B$96,0)),"999",INDEX(施設情報!$C$2:$C$96,MATCH($E100,施設情報!$B$2:$B$96,0))))</f>
        <v>998</v>
      </c>
      <c r="I100" s="139">
        <f t="shared" si="19"/>
        <v>46405</v>
      </c>
      <c r="J100" s="137" t="str">
        <f t="shared" si="20"/>
        <v>998-46405</v>
      </c>
      <c r="K100" s="137">
        <f t="shared" si="21"/>
        <v>0.375</v>
      </c>
      <c r="L100" s="137">
        <f t="shared" si="22"/>
        <v>0.70833333333333337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100</v>
      </c>
      <c r="W100" s="137">
        <f t="shared" si="28"/>
        <v>100</v>
      </c>
      <c r="X100" s="137">
        <f t="shared" si="28"/>
        <v>100</v>
      </c>
      <c r="Y100" s="137">
        <f t="shared" si="28"/>
        <v>100</v>
      </c>
      <c r="Z100" s="137">
        <f t="shared" si="28"/>
        <v>100</v>
      </c>
      <c r="AA100" s="137">
        <f t="shared" si="28"/>
        <v>100</v>
      </c>
      <c r="AB100" s="137">
        <f t="shared" si="28"/>
        <v>100</v>
      </c>
      <c r="AC100" s="137">
        <f t="shared" si="28"/>
        <v>100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1</v>
      </c>
      <c r="AM100" s="136">
        <v>1</v>
      </c>
    </row>
    <row r="101" spans="1:39" ht="56.25">
      <c r="A101" s="149">
        <v>397</v>
      </c>
      <c r="B101" s="150">
        <v>46405</v>
      </c>
      <c r="C101" s="156">
        <v>9</v>
      </c>
      <c r="D101" s="156">
        <v>17</v>
      </c>
      <c r="E101" s="152" t="s">
        <v>31</v>
      </c>
      <c r="F101" s="151" t="s">
        <v>490</v>
      </c>
      <c r="G101" s="154" t="s">
        <v>493</v>
      </c>
      <c r="H101" s="138" t="str">
        <f>IF(OR(G101="中止",G101="取消"),"998",IF(ISNA(MATCH($E101,施設情報!$B$2:$B$96,0)),"999",INDEX(施設情報!$C$2:$C$96,MATCH($E101,施設情報!$B$2:$B$96,0))))</f>
        <v>998</v>
      </c>
      <c r="I101" s="139">
        <f t="shared" si="19"/>
        <v>46405</v>
      </c>
      <c r="J101" s="137" t="str">
        <f t="shared" si="20"/>
        <v>998-46405</v>
      </c>
      <c r="K101" s="137">
        <f t="shared" si="21"/>
        <v>0.375</v>
      </c>
      <c r="L101" s="137">
        <f t="shared" si="22"/>
        <v>0.70833333333333337</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100</v>
      </c>
      <c r="W101" s="137">
        <f t="shared" si="28"/>
        <v>100</v>
      </c>
      <c r="X101" s="137">
        <f t="shared" si="28"/>
        <v>100</v>
      </c>
      <c r="Y101" s="137">
        <f t="shared" si="28"/>
        <v>100</v>
      </c>
      <c r="Z101" s="137">
        <f t="shared" si="28"/>
        <v>100</v>
      </c>
      <c r="AA101" s="137">
        <f t="shared" si="28"/>
        <v>100</v>
      </c>
      <c r="AB101" s="137">
        <f t="shared" si="28"/>
        <v>100</v>
      </c>
      <c r="AC101" s="137">
        <f t="shared" si="28"/>
        <v>100</v>
      </c>
      <c r="AD101" s="137">
        <f t="shared" si="28"/>
        <v>0</v>
      </c>
      <c r="AE101" s="137">
        <f t="shared" si="28"/>
        <v>0</v>
      </c>
      <c r="AF101" s="137">
        <f t="shared" si="28"/>
        <v>0</v>
      </c>
      <c r="AG101" s="137">
        <f t="shared" si="28"/>
        <v>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37.5">
      <c r="A102" s="149">
        <v>398</v>
      </c>
      <c r="B102" s="150">
        <v>46405</v>
      </c>
      <c r="C102" s="156">
        <v>9</v>
      </c>
      <c r="D102" s="156">
        <v>17</v>
      </c>
      <c r="E102" s="152" t="s">
        <v>2</v>
      </c>
      <c r="F102" s="151" t="s">
        <v>490</v>
      </c>
      <c r="G102" s="154" t="s">
        <v>493</v>
      </c>
      <c r="H102" s="138" t="str">
        <f>IF(OR(G102="中止",G102="取消"),"998",IF(ISNA(MATCH($E102,施設情報!$B$2:$B$96,0)),"999",INDEX(施設情報!$C$2:$C$96,MATCH($E102,施設情報!$B$2:$B$96,0))))</f>
        <v>998</v>
      </c>
      <c r="I102" s="139">
        <f t="shared" si="19"/>
        <v>46405</v>
      </c>
      <c r="J102" s="137" t="str">
        <f t="shared" si="20"/>
        <v>998-46405</v>
      </c>
      <c r="K102" s="137">
        <f t="shared" si="21"/>
        <v>0.375</v>
      </c>
      <c r="L102" s="137">
        <f t="shared" si="22"/>
        <v>0.70833333333333337</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0</v>
      </c>
      <c r="AE102" s="137">
        <f t="shared" si="28"/>
        <v>0</v>
      </c>
      <c r="AF102" s="137">
        <f t="shared" si="28"/>
        <v>0</v>
      </c>
      <c r="AG102" s="137">
        <f t="shared" si="28"/>
        <v>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54">
      <c r="A103" s="149">
        <v>399</v>
      </c>
      <c r="B103" s="150">
        <v>46405</v>
      </c>
      <c r="C103" s="156">
        <v>9</v>
      </c>
      <c r="D103" s="156">
        <v>17</v>
      </c>
      <c r="E103" s="152" t="s">
        <v>38</v>
      </c>
      <c r="F103" s="151" t="s">
        <v>492</v>
      </c>
      <c r="G103" s="154" t="s">
        <v>494</v>
      </c>
      <c r="H103" s="138" t="str">
        <f>IF(OR(G103="中止",G103="取消"),"998",IF(ISNA(MATCH($E103,施設情報!$B$2:$B$96,0)),"999",INDEX(施設情報!$C$2:$C$96,MATCH($E103,施設情報!$B$2:$B$96,0))))</f>
        <v>002</v>
      </c>
      <c r="I103" s="139">
        <f t="shared" si="19"/>
        <v>46405</v>
      </c>
      <c r="J103" s="137" t="str">
        <f t="shared" si="20"/>
        <v>002-46405</v>
      </c>
      <c r="K103" s="137">
        <f t="shared" si="21"/>
        <v>0.375</v>
      </c>
      <c r="L103" s="137">
        <f t="shared" si="22"/>
        <v>0.70833333333333337</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0</v>
      </c>
      <c r="V103" s="137">
        <f t="shared" si="27"/>
        <v>100</v>
      </c>
      <c r="W103" s="137">
        <f t="shared" si="28"/>
        <v>100</v>
      </c>
      <c r="X103" s="137">
        <f t="shared" si="28"/>
        <v>100</v>
      </c>
      <c r="Y103" s="137">
        <f t="shared" si="28"/>
        <v>100</v>
      </c>
      <c r="Z103" s="137">
        <f t="shared" si="28"/>
        <v>100</v>
      </c>
      <c r="AA103" s="137">
        <f t="shared" si="28"/>
        <v>100</v>
      </c>
      <c r="AB103" s="137">
        <f t="shared" si="28"/>
        <v>100</v>
      </c>
      <c r="AC103" s="137">
        <f t="shared" si="28"/>
        <v>100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37.5">
      <c r="A104" s="149">
        <v>400</v>
      </c>
      <c r="B104" s="150">
        <v>46405</v>
      </c>
      <c r="C104" s="156">
        <v>9</v>
      </c>
      <c r="D104" s="156">
        <v>17</v>
      </c>
      <c r="E104" s="152" t="s">
        <v>39</v>
      </c>
      <c r="F104" s="151" t="s">
        <v>492</v>
      </c>
      <c r="G104" s="154" t="s">
        <v>494</v>
      </c>
      <c r="H104" s="138" t="str">
        <f>IF(OR(G104="中止",G104="取消"),"998",IF(ISNA(MATCH($E104,施設情報!$B$2:$B$96,0)),"999",INDEX(施設情報!$C$2:$C$96,MATCH($E104,施設情報!$B$2:$B$96,0))))</f>
        <v>003</v>
      </c>
      <c r="I104" s="139">
        <f t="shared" si="19"/>
        <v>46405</v>
      </c>
      <c r="J104" s="137" t="str">
        <f t="shared" si="20"/>
        <v>003-46405</v>
      </c>
      <c r="K104" s="137">
        <f t="shared" si="21"/>
        <v>0.375</v>
      </c>
      <c r="L104" s="137">
        <f t="shared" si="22"/>
        <v>0.70833333333333337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100</v>
      </c>
      <c r="W104" s="137">
        <f t="shared" si="28"/>
        <v>100</v>
      </c>
      <c r="X104" s="137">
        <f t="shared" si="28"/>
        <v>100</v>
      </c>
      <c r="Y104" s="137">
        <f t="shared" si="28"/>
        <v>100</v>
      </c>
      <c r="Z104" s="137">
        <f t="shared" si="28"/>
        <v>100</v>
      </c>
      <c r="AA104" s="137">
        <f t="shared" si="28"/>
        <v>100</v>
      </c>
      <c r="AB104" s="137">
        <f t="shared" si="28"/>
        <v>100</v>
      </c>
      <c r="AC104" s="137">
        <f t="shared" si="28"/>
        <v>100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75">
      <c r="A105" s="149">
        <v>401</v>
      </c>
      <c r="B105" s="150">
        <v>46405</v>
      </c>
      <c r="C105" s="156">
        <v>9</v>
      </c>
      <c r="D105" s="156">
        <v>17</v>
      </c>
      <c r="E105" s="152" t="s">
        <v>40</v>
      </c>
      <c r="F105" s="151" t="s">
        <v>492</v>
      </c>
      <c r="G105" s="154" t="s">
        <v>494</v>
      </c>
      <c r="H105" s="138" t="str">
        <f>IF(OR(G105="中止",G105="取消"),"998",IF(ISNA(MATCH($E105,施設情報!$B$2:$B$96,0)),"999",INDEX(施設情報!$C$2:$C$96,MATCH($E105,施設情報!$B$2:$B$96,0))))</f>
        <v>004</v>
      </c>
      <c r="I105" s="139">
        <f t="shared" si="19"/>
        <v>46405</v>
      </c>
      <c r="J105" s="137" t="str">
        <f t="shared" si="20"/>
        <v>004-46405</v>
      </c>
      <c r="K105" s="137">
        <f t="shared" si="21"/>
        <v>0.375</v>
      </c>
      <c r="L105" s="137">
        <f t="shared" si="22"/>
        <v>0.70833333333333337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100</v>
      </c>
      <c r="W105" s="137">
        <f t="shared" ref="W105:AJ114" si="30">IF(AND(W$3&gt;=$K105,W$3&lt;$L105),100*$AM105,0)</f>
        <v>100</v>
      </c>
      <c r="X105" s="137">
        <f t="shared" si="30"/>
        <v>100</v>
      </c>
      <c r="Y105" s="137">
        <f t="shared" si="30"/>
        <v>100</v>
      </c>
      <c r="Z105" s="137">
        <f t="shared" si="30"/>
        <v>100</v>
      </c>
      <c r="AA105" s="137">
        <f t="shared" si="30"/>
        <v>100</v>
      </c>
      <c r="AB105" s="137">
        <f t="shared" si="30"/>
        <v>100</v>
      </c>
      <c r="AC105" s="137">
        <f t="shared" si="30"/>
        <v>100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93.75">
      <c r="A106" s="149">
        <v>402</v>
      </c>
      <c r="B106" s="150">
        <v>46405</v>
      </c>
      <c r="C106" s="156">
        <v>9</v>
      </c>
      <c r="D106" s="156">
        <v>17</v>
      </c>
      <c r="E106" s="152" t="s">
        <v>41</v>
      </c>
      <c r="F106" s="151" t="s">
        <v>492</v>
      </c>
      <c r="G106" s="154" t="s">
        <v>494</v>
      </c>
      <c r="H106" s="138" t="str">
        <f>IF(OR(G106="中止",G106="取消"),"998",IF(ISNA(MATCH($E106,施設情報!$B$2:$B$96,0)),"999",INDEX(施設情報!$C$2:$C$96,MATCH($E106,施設情報!$B$2:$B$96,0))))</f>
        <v>005</v>
      </c>
      <c r="I106" s="139">
        <f t="shared" si="19"/>
        <v>46405</v>
      </c>
      <c r="J106" s="137" t="str">
        <f t="shared" si="20"/>
        <v>005-46405</v>
      </c>
      <c r="K106" s="137">
        <f t="shared" si="21"/>
        <v>0.375</v>
      </c>
      <c r="L106" s="137">
        <f t="shared" si="22"/>
        <v>0.70833333333333337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100</v>
      </c>
      <c r="W106" s="137">
        <f t="shared" si="30"/>
        <v>100</v>
      </c>
      <c r="X106" s="137">
        <f t="shared" si="30"/>
        <v>100</v>
      </c>
      <c r="Y106" s="137">
        <f t="shared" si="30"/>
        <v>100</v>
      </c>
      <c r="Z106" s="137">
        <f t="shared" si="30"/>
        <v>100</v>
      </c>
      <c r="AA106" s="137">
        <f t="shared" si="30"/>
        <v>100</v>
      </c>
      <c r="AB106" s="137">
        <f t="shared" si="30"/>
        <v>100</v>
      </c>
      <c r="AC106" s="137">
        <f t="shared" si="30"/>
        <v>100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75">
      <c r="A107" s="149">
        <v>403</v>
      </c>
      <c r="B107" s="150">
        <v>46405</v>
      </c>
      <c r="C107" s="156">
        <v>9</v>
      </c>
      <c r="D107" s="156">
        <v>17</v>
      </c>
      <c r="E107" s="152" t="s">
        <v>42</v>
      </c>
      <c r="F107" s="151" t="s">
        <v>492</v>
      </c>
      <c r="G107" s="154" t="s">
        <v>494</v>
      </c>
      <c r="H107" s="138" t="str">
        <f>IF(OR(G107="中止",G107="取消"),"998",IF(ISNA(MATCH($E107,施設情報!$B$2:$B$96,0)),"999",INDEX(施設情報!$C$2:$C$96,MATCH($E107,施設情報!$B$2:$B$96,0))))</f>
        <v>006</v>
      </c>
      <c r="I107" s="139">
        <f t="shared" si="19"/>
        <v>46405</v>
      </c>
      <c r="J107" s="137" t="str">
        <f t="shared" si="20"/>
        <v>006-46405</v>
      </c>
      <c r="K107" s="137">
        <f t="shared" si="21"/>
        <v>0.375</v>
      </c>
      <c r="L107" s="137">
        <f t="shared" si="22"/>
        <v>0.70833333333333337</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100</v>
      </c>
      <c r="W107" s="137">
        <f t="shared" si="30"/>
        <v>100</v>
      </c>
      <c r="X107" s="137">
        <f t="shared" si="30"/>
        <v>100</v>
      </c>
      <c r="Y107" s="137">
        <f t="shared" si="30"/>
        <v>100</v>
      </c>
      <c r="Z107" s="137">
        <f t="shared" si="30"/>
        <v>100</v>
      </c>
      <c r="AA107" s="137">
        <f t="shared" si="30"/>
        <v>100</v>
      </c>
      <c r="AB107" s="137">
        <f t="shared" si="30"/>
        <v>100</v>
      </c>
      <c r="AC107" s="137">
        <f t="shared" si="30"/>
        <v>100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1</v>
      </c>
      <c r="AM107" s="136">
        <v>1</v>
      </c>
    </row>
    <row r="108" spans="1:39" ht="37.5">
      <c r="A108" s="149">
        <v>404</v>
      </c>
      <c r="B108" s="150">
        <v>46405</v>
      </c>
      <c r="C108" s="156">
        <v>9</v>
      </c>
      <c r="D108" s="156">
        <v>17</v>
      </c>
      <c r="E108" s="152" t="s">
        <v>2</v>
      </c>
      <c r="F108" s="151" t="s">
        <v>490</v>
      </c>
      <c r="G108" s="154" t="s">
        <v>494</v>
      </c>
      <c r="H108" s="138" t="str">
        <f>IF(OR(G108="中止",G108="取消"),"998",IF(ISNA(MATCH($E108,施設情報!$B$2:$B$96,0)),"999",INDEX(施設情報!$C$2:$C$96,MATCH($E108,施設情報!$B$2:$B$96,0))))</f>
        <v>008</v>
      </c>
      <c r="I108" s="139">
        <f t="shared" si="19"/>
        <v>46405</v>
      </c>
      <c r="J108" s="137" t="str">
        <f t="shared" si="20"/>
        <v>008-46405</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100</v>
      </c>
      <c r="Y108" s="137">
        <f t="shared" si="30"/>
        <v>100</v>
      </c>
      <c r="Z108" s="137">
        <f t="shared" si="30"/>
        <v>100</v>
      </c>
      <c r="AA108" s="137">
        <f t="shared" si="30"/>
        <v>100</v>
      </c>
      <c r="AB108" s="137">
        <f t="shared" si="30"/>
        <v>100</v>
      </c>
      <c r="AC108" s="137">
        <f t="shared" si="30"/>
        <v>100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56.25">
      <c r="A109" s="149">
        <v>405</v>
      </c>
      <c r="B109" s="150">
        <v>46405</v>
      </c>
      <c r="C109" s="156">
        <v>9</v>
      </c>
      <c r="D109" s="156">
        <v>17</v>
      </c>
      <c r="E109" s="152" t="s">
        <v>43</v>
      </c>
      <c r="F109" s="151" t="s">
        <v>495</v>
      </c>
      <c r="G109" s="154" t="s">
        <v>494</v>
      </c>
      <c r="H109" s="138" t="str">
        <f>IF(OR(G109="中止",G109="取消"),"998",IF(ISNA(MATCH($E109,施設情報!$B$2:$B$96,0)),"999",INDEX(施設情報!$C$2:$C$96,MATCH($E109,施設情報!$B$2:$B$96,0))))</f>
        <v>014</v>
      </c>
      <c r="I109" s="139">
        <f t="shared" si="19"/>
        <v>46405</v>
      </c>
      <c r="J109" s="137" t="str">
        <f t="shared" si="20"/>
        <v>014-46405</v>
      </c>
      <c r="K109" s="137">
        <f t="shared" si="21"/>
        <v>0.375</v>
      </c>
      <c r="L109" s="137">
        <f t="shared" si="22"/>
        <v>0.70833333333333337</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50</v>
      </c>
      <c r="W109" s="137">
        <f t="shared" si="30"/>
        <v>50</v>
      </c>
      <c r="X109" s="137">
        <f t="shared" si="30"/>
        <v>50</v>
      </c>
      <c r="Y109" s="137">
        <f t="shared" si="30"/>
        <v>50</v>
      </c>
      <c r="Z109" s="137">
        <f t="shared" si="30"/>
        <v>50</v>
      </c>
      <c r="AA109" s="137">
        <f t="shared" si="30"/>
        <v>50</v>
      </c>
      <c r="AB109" s="137">
        <f t="shared" si="30"/>
        <v>50</v>
      </c>
      <c r="AC109" s="137">
        <f t="shared" si="30"/>
        <v>50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0.5</v>
      </c>
      <c r="AM109" s="136">
        <v>0.5</v>
      </c>
    </row>
    <row r="110" spans="1:39" ht="56.25">
      <c r="A110" s="149">
        <v>406</v>
      </c>
      <c r="B110" s="150">
        <v>46405</v>
      </c>
      <c r="C110" s="156">
        <v>9</v>
      </c>
      <c r="D110" s="156">
        <v>17</v>
      </c>
      <c r="E110" s="152" t="s">
        <v>44</v>
      </c>
      <c r="F110" s="151" t="s">
        <v>495</v>
      </c>
      <c r="G110" s="154" t="s">
        <v>494</v>
      </c>
      <c r="H110" s="138" t="str">
        <f>IF(OR(G110="中止",G110="取消"),"998",IF(ISNA(MATCH($E110,施設情報!$B$2:$B$96,0)),"999",INDEX(施設情報!$C$2:$C$96,MATCH($E110,施設情報!$B$2:$B$96,0))))</f>
        <v>015</v>
      </c>
      <c r="I110" s="139">
        <f t="shared" si="19"/>
        <v>46405</v>
      </c>
      <c r="J110" s="137" t="str">
        <f t="shared" si="20"/>
        <v>015-46405</v>
      </c>
      <c r="K110" s="137">
        <f t="shared" si="21"/>
        <v>0.375</v>
      </c>
      <c r="L110" s="137">
        <f t="shared" si="22"/>
        <v>0.70833333333333337</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50</v>
      </c>
      <c r="W110" s="137">
        <f t="shared" si="30"/>
        <v>50</v>
      </c>
      <c r="X110" s="137">
        <f t="shared" si="30"/>
        <v>50</v>
      </c>
      <c r="Y110" s="137">
        <f t="shared" si="30"/>
        <v>50</v>
      </c>
      <c r="Z110" s="137">
        <f t="shared" si="30"/>
        <v>50</v>
      </c>
      <c r="AA110" s="137">
        <f t="shared" si="30"/>
        <v>50</v>
      </c>
      <c r="AB110" s="137">
        <f t="shared" si="30"/>
        <v>50</v>
      </c>
      <c r="AC110" s="137">
        <f t="shared" si="30"/>
        <v>50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0.5</v>
      </c>
      <c r="AM110" s="136">
        <v>0.5</v>
      </c>
    </row>
    <row r="111" spans="1:39" ht="75">
      <c r="A111" s="149">
        <v>407</v>
      </c>
      <c r="B111" s="150">
        <v>46405</v>
      </c>
      <c r="C111" s="156">
        <v>9</v>
      </c>
      <c r="D111" s="156">
        <v>17</v>
      </c>
      <c r="E111" s="152" t="s">
        <v>45</v>
      </c>
      <c r="F111" s="151" t="s">
        <v>495</v>
      </c>
      <c r="G111" s="154" t="s">
        <v>494</v>
      </c>
      <c r="H111" s="138" t="str">
        <f>IF(OR(G111="中止",G111="取消"),"998",IF(ISNA(MATCH($E111,施設情報!$B$2:$B$96,0)),"999",INDEX(施設情報!$C$2:$C$96,MATCH($E111,施設情報!$B$2:$B$96,0))))</f>
        <v>016</v>
      </c>
      <c r="I111" s="139">
        <f t="shared" si="19"/>
        <v>46405</v>
      </c>
      <c r="J111" s="137" t="str">
        <f t="shared" si="20"/>
        <v>016-46405</v>
      </c>
      <c r="K111" s="137">
        <f t="shared" si="21"/>
        <v>0.375</v>
      </c>
      <c r="L111" s="137">
        <f t="shared" si="22"/>
        <v>0.70833333333333337</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50</v>
      </c>
      <c r="W111" s="137">
        <f t="shared" si="30"/>
        <v>50</v>
      </c>
      <c r="X111" s="137">
        <f t="shared" si="30"/>
        <v>50</v>
      </c>
      <c r="Y111" s="137">
        <f t="shared" si="30"/>
        <v>50</v>
      </c>
      <c r="Z111" s="137">
        <f t="shared" si="30"/>
        <v>50</v>
      </c>
      <c r="AA111" s="137">
        <f t="shared" si="30"/>
        <v>50</v>
      </c>
      <c r="AB111" s="137">
        <f t="shared" si="30"/>
        <v>50</v>
      </c>
      <c r="AC111" s="137">
        <f t="shared" si="30"/>
        <v>50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0.5</v>
      </c>
      <c r="AM111" s="136">
        <v>0.5</v>
      </c>
    </row>
    <row r="112" spans="1:39" ht="75">
      <c r="A112" s="149">
        <v>408</v>
      </c>
      <c r="B112" s="150">
        <v>46405</v>
      </c>
      <c r="C112" s="156">
        <v>9</v>
      </c>
      <c r="D112" s="156">
        <v>17</v>
      </c>
      <c r="E112" s="152" t="s">
        <v>46</v>
      </c>
      <c r="F112" s="151" t="s">
        <v>495</v>
      </c>
      <c r="G112" s="154" t="s">
        <v>494</v>
      </c>
      <c r="H112" s="138" t="str">
        <f>IF(OR(G112="中止",G112="取消"),"998",IF(ISNA(MATCH($E112,施設情報!$B$2:$B$96,0)),"999",INDEX(施設情報!$C$2:$C$96,MATCH($E112,施設情報!$B$2:$B$96,0))))</f>
        <v>017</v>
      </c>
      <c r="I112" s="139">
        <f t="shared" si="19"/>
        <v>46405</v>
      </c>
      <c r="J112" s="137" t="str">
        <f t="shared" si="20"/>
        <v>017-46405</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50</v>
      </c>
      <c r="W112" s="137">
        <f t="shared" si="30"/>
        <v>50</v>
      </c>
      <c r="X112" s="137">
        <f t="shared" si="30"/>
        <v>50</v>
      </c>
      <c r="Y112" s="137">
        <f t="shared" si="30"/>
        <v>50</v>
      </c>
      <c r="Z112" s="137">
        <f t="shared" si="30"/>
        <v>50</v>
      </c>
      <c r="AA112" s="137">
        <f t="shared" si="30"/>
        <v>50</v>
      </c>
      <c r="AB112" s="137">
        <f t="shared" si="30"/>
        <v>50</v>
      </c>
      <c r="AC112" s="137">
        <f t="shared" si="30"/>
        <v>50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0.5</v>
      </c>
      <c r="AM112" s="136">
        <v>0.5</v>
      </c>
    </row>
    <row r="113" spans="1:39" ht="56.25">
      <c r="A113" s="149">
        <v>409</v>
      </c>
      <c r="B113" s="150">
        <v>46405</v>
      </c>
      <c r="C113" s="156">
        <v>9</v>
      </c>
      <c r="D113" s="156">
        <v>17</v>
      </c>
      <c r="E113" s="152" t="s">
        <v>47</v>
      </c>
      <c r="F113" s="151" t="s">
        <v>492</v>
      </c>
      <c r="G113" s="154" t="s">
        <v>494</v>
      </c>
      <c r="H113" s="138" t="str">
        <f>IF(OR(G113="中止",G113="取消"),"998",IF(ISNA(MATCH($E113,施設情報!$B$2:$B$96,0)),"999",INDEX(施設情報!$C$2:$C$96,MATCH($E113,施設情報!$B$2:$B$96,0))))</f>
        <v>020</v>
      </c>
      <c r="I113" s="139">
        <f t="shared" si="19"/>
        <v>46405</v>
      </c>
      <c r="J113" s="137" t="str">
        <f t="shared" si="20"/>
        <v>020-46405</v>
      </c>
      <c r="K113" s="137">
        <f t="shared" si="21"/>
        <v>0.375</v>
      </c>
      <c r="L113" s="137">
        <f t="shared" si="22"/>
        <v>0.70833333333333337</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0</v>
      </c>
      <c r="AE113" s="137">
        <f t="shared" si="30"/>
        <v>0</v>
      </c>
      <c r="AF113" s="137">
        <f t="shared" si="30"/>
        <v>0</v>
      </c>
      <c r="AG113" s="137">
        <f t="shared" si="30"/>
        <v>0</v>
      </c>
      <c r="AH113" s="137">
        <f t="shared" si="30"/>
        <v>0</v>
      </c>
      <c r="AI113" s="137">
        <f t="shared" si="30"/>
        <v>0</v>
      </c>
      <c r="AJ113" s="137">
        <f t="shared" si="30"/>
        <v>0</v>
      </c>
      <c r="AK113" s="136">
        <f ca="1">IF(AND(AND($AK$3&lt;=B113,B113&lt;=$AK$1),B113&lt;&gt;""),1,0)</f>
        <v>1</v>
      </c>
      <c r="AL113" s="136">
        <f>IF(OR(F113="工事・メンテ（共用可）",F113="要調整"),0.5,IF(F113="ヘリ訓練日",0.4,1))</f>
        <v>1</v>
      </c>
      <c r="AM113" s="136">
        <v>1</v>
      </c>
    </row>
    <row r="114" spans="1:39" ht="75">
      <c r="A114" s="149">
        <v>410</v>
      </c>
      <c r="B114" s="150">
        <v>46405</v>
      </c>
      <c r="C114" s="156">
        <v>9</v>
      </c>
      <c r="D114" s="156">
        <v>17</v>
      </c>
      <c r="E114" s="152" t="s">
        <v>48</v>
      </c>
      <c r="F114" s="151" t="s">
        <v>492</v>
      </c>
      <c r="G114" s="154" t="s">
        <v>494</v>
      </c>
      <c r="H114" s="138" t="str">
        <f>IF(OR(G114="中止",G114="取消"),"998",IF(ISNA(MATCH($E114,施設情報!$B$2:$B$96,0)),"999",INDEX(施設情報!$C$2:$C$96,MATCH($E114,施設情報!$B$2:$B$96,0))))</f>
        <v>021</v>
      </c>
      <c r="I114" s="139">
        <f t="shared" si="19"/>
        <v>46405</v>
      </c>
      <c r="J114" s="137" t="str">
        <f t="shared" si="20"/>
        <v>021-46405</v>
      </c>
      <c r="K114" s="137">
        <f t="shared" si="21"/>
        <v>0.375</v>
      </c>
      <c r="L114" s="137">
        <f t="shared" si="22"/>
        <v>0.70833333333333337</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0</v>
      </c>
      <c r="AE114" s="137">
        <f t="shared" si="30"/>
        <v>0</v>
      </c>
      <c r="AF114" s="137">
        <f t="shared" si="30"/>
        <v>0</v>
      </c>
      <c r="AG114" s="137">
        <f t="shared" si="30"/>
        <v>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c r="A115" s="149">
        <v>411</v>
      </c>
      <c r="B115" s="150">
        <v>46405</v>
      </c>
      <c r="C115" s="156">
        <v>9</v>
      </c>
      <c r="D115" s="156">
        <v>17</v>
      </c>
      <c r="E115" s="152" t="s">
        <v>49</v>
      </c>
      <c r="F115" s="151" t="s">
        <v>495</v>
      </c>
      <c r="G115" s="154" t="s">
        <v>494</v>
      </c>
      <c r="H115" s="138" t="str">
        <f>IF(OR(G115="中止",G115="取消"),"998",IF(ISNA(MATCH($E115,施設情報!$B$2:$B$96,0)),"999",INDEX(施設情報!$C$2:$C$96,MATCH($E115,施設情報!$B$2:$B$96,0))))</f>
        <v>022</v>
      </c>
      <c r="I115" s="139">
        <f t="shared" si="19"/>
        <v>46405</v>
      </c>
      <c r="J115" s="137" t="str">
        <f t="shared" si="20"/>
        <v>022-46405</v>
      </c>
      <c r="K115" s="137">
        <f t="shared" si="21"/>
        <v>0.375</v>
      </c>
      <c r="L115" s="137">
        <f t="shared" si="22"/>
        <v>0.70833333333333337</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0</v>
      </c>
      <c r="U115" s="137">
        <f t="shared" si="31"/>
        <v>0</v>
      </c>
      <c r="V115" s="137">
        <f t="shared" si="31"/>
        <v>50</v>
      </c>
      <c r="W115" s="137">
        <f t="shared" ref="W115:AJ124" si="32">IF(AND(W$3&gt;=$K115,W$3&lt;$L115),100*$AM115,0)</f>
        <v>50</v>
      </c>
      <c r="X115" s="137">
        <f t="shared" si="32"/>
        <v>50</v>
      </c>
      <c r="Y115" s="137">
        <f t="shared" si="32"/>
        <v>50</v>
      </c>
      <c r="Z115" s="137">
        <f t="shared" si="32"/>
        <v>50</v>
      </c>
      <c r="AA115" s="137">
        <f t="shared" si="32"/>
        <v>50</v>
      </c>
      <c r="AB115" s="137">
        <f t="shared" si="32"/>
        <v>50</v>
      </c>
      <c r="AC115" s="137">
        <f t="shared" si="32"/>
        <v>50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c r="AL115" s="136">
        <f>IF(OR(F115="工事・メンテ（共用可）",F115="要調整"),0.5,IF(F115="ヘリ訓練日",0.4,1))</f>
        <v>0.5</v>
      </c>
      <c r="AM115" s="136">
        <v>0.5</v>
      </c>
    </row>
    <row r="116" spans="1:39" ht="56.25">
      <c r="A116" s="149">
        <v>412</v>
      </c>
      <c r="B116" s="150">
        <v>46405</v>
      </c>
      <c r="C116" s="156">
        <v>9</v>
      </c>
      <c r="D116" s="156">
        <v>17</v>
      </c>
      <c r="E116" s="152" t="s">
        <v>50</v>
      </c>
      <c r="F116" s="151" t="s">
        <v>495</v>
      </c>
      <c r="G116" s="154" t="s">
        <v>494</v>
      </c>
      <c r="H116" s="138" t="str">
        <f>IF(OR(G116="中止",G116="取消"),"998",IF(ISNA(MATCH($E116,施設情報!$B$2:$B$96,0)),"999",INDEX(施設情報!$C$2:$C$96,MATCH($E116,施設情報!$B$2:$B$96,0))))</f>
        <v>023</v>
      </c>
      <c r="I116" s="139">
        <f t="shared" si="19"/>
        <v>46405</v>
      </c>
      <c r="J116" s="137" t="str">
        <f t="shared" si="20"/>
        <v>023-46405</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50</v>
      </c>
      <c r="W116" s="137">
        <f t="shared" si="32"/>
        <v>50</v>
      </c>
      <c r="X116" s="137">
        <f t="shared" si="32"/>
        <v>50</v>
      </c>
      <c r="Y116" s="137">
        <f t="shared" si="32"/>
        <v>50</v>
      </c>
      <c r="Z116" s="137">
        <f t="shared" si="32"/>
        <v>50</v>
      </c>
      <c r="AA116" s="137">
        <f t="shared" si="32"/>
        <v>50</v>
      </c>
      <c r="AB116" s="137">
        <f t="shared" si="32"/>
        <v>50</v>
      </c>
      <c r="AC116" s="137">
        <f t="shared" si="32"/>
        <v>50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0.5</v>
      </c>
      <c r="AM116" s="136">
        <v>0.5</v>
      </c>
    </row>
    <row r="117" spans="1:39" ht="56.25">
      <c r="A117" s="149">
        <v>413</v>
      </c>
      <c r="B117" s="150">
        <v>46405</v>
      </c>
      <c r="C117" s="156">
        <v>9</v>
      </c>
      <c r="D117" s="156">
        <v>17</v>
      </c>
      <c r="E117" s="152" t="s">
        <v>51</v>
      </c>
      <c r="F117" s="151" t="s">
        <v>495</v>
      </c>
      <c r="G117" s="154" t="s">
        <v>494</v>
      </c>
      <c r="H117" s="138" t="str">
        <f>IF(OR(G117="中止",G117="取消"),"998",IF(ISNA(MATCH($E117,施設情報!$B$2:$B$96,0)),"999",INDEX(施設情報!$C$2:$C$96,MATCH($E117,施設情報!$B$2:$B$96,0))))</f>
        <v>069</v>
      </c>
      <c r="I117" s="139">
        <f t="shared" si="19"/>
        <v>46405</v>
      </c>
      <c r="J117" s="137" t="str">
        <f t="shared" si="20"/>
        <v>069-46405</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50</v>
      </c>
      <c r="W117" s="137">
        <f t="shared" si="32"/>
        <v>50</v>
      </c>
      <c r="X117" s="137">
        <f t="shared" si="32"/>
        <v>50</v>
      </c>
      <c r="Y117" s="137">
        <f t="shared" si="32"/>
        <v>50</v>
      </c>
      <c r="Z117" s="137">
        <f t="shared" si="32"/>
        <v>50</v>
      </c>
      <c r="AA117" s="137">
        <f t="shared" si="32"/>
        <v>50</v>
      </c>
      <c r="AB117" s="137">
        <f t="shared" si="32"/>
        <v>50</v>
      </c>
      <c r="AC117" s="137">
        <f t="shared" si="32"/>
        <v>50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0.5</v>
      </c>
      <c r="AM117" s="136">
        <v>0.5</v>
      </c>
    </row>
    <row r="118" spans="1:39" ht="56.25">
      <c r="A118" s="149">
        <v>414</v>
      </c>
      <c r="B118" s="150">
        <v>46405</v>
      </c>
      <c r="C118" s="156">
        <v>9</v>
      </c>
      <c r="D118" s="156">
        <v>17</v>
      </c>
      <c r="E118" s="152" t="s">
        <v>52</v>
      </c>
      <c r="F118" s="151" t="s">
        <v>495</v>
      </c>
      <c r="G118" s="154" t="s">
        <v>494</v>
      </c>
      <c r="H118" s="138" t="str">
        <f>IF(OR(G118="中止",G118="取消"),"998",IF(ISNA(MATCH($E118,施設情報!$B$2:$B$96,0)),"999",INDEX(施設情報!$C$2:$C$96,MATCH($E118,施設情報!$B$2:$B$96,0))))</f>
        <v>024</v>
      </c>
      <c r="I118" s="139">
        <f t="shared" si="19"/>
        <v>46405</v>
      </c>
      <c r="J118" s="137" t="str">
        <f t="shared" si="20"/>
        <v>024-46405</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50</v>
      </c>
      <c r="W118" s="137">
        <f t="shared" si="32"/>
        <v>50</v>
      </c>
      <c r="X118" s="137">
        <f t="shared" si="32"/>
        <v>50</v>
      </c>
      <c r="Y118" s="137">
        <f t="shared" si="32"/>
        <v>50</v>
      </c>
      <c r="Z118" s="137">
        <f t="shared" si="32"/>
        <v>50</v>
      </c>
      <c r="AA118" s="137">
        <f t="shared" si="32"/>
        <v>50</v>
      </c>
      <c r="AB118" s="137">
        <f t="shared" si="32"/>
        <v>50</v>
      </c>
      <c r="AC118" s="137">
        <f t="shared" si="32"/>
        <v>50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0.5</v>
      </c>
      <c r="AM118" s="136">
        <v>0.5</v>
      </c>
    </row>
    <row r="119" spans="1:39" ht="56.25">
      <c r="A119" s="149">
        <v>415</v>
      </c>
      <c r="B119" s="150">
        <v>46405</v>
      </c>
      <c r="C119" s="156">
        <v>9</v>
      </c>
      <c r="D119" s="156">
        <v>17</v>
      </c>
      <c r="E119" s="152" t="s">
        <v>31</v>
      </c>
      <c r="F119" s="151" t="s">
        <v>490</v>
      </c>
      <c r="G119" s="154" t="s">
        <v>494</v>
      </c>
      <c r="H119" s="138" t="str">
        <f>IF(OR(G119="中止",G119="取消"),"998",IF(ISNA(MATCH($E119,施設情報!$B$2:$B$96,0)),"999",INDEX(施設情報!$C$2:$C$96,MATCH($E119,施設情報!$B$2:$B$96,0))))</f>
        <v>025</v>
      </c>
      <c r="I119" s="139">
        <f t="shared" si="19"/>
        <v>46405</v>
      </c>
      <c r="J119" s="137" t="str">
        <f t="shared" si="20"/>
        <v>025-46405</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1</v>
      </c>
      <c r="AM119" s="136">
        <v>1</v>
      </c>
    </row>
    <row r="120" spans="1:39" ht="56.25">
      <c r="A120" s="149">
        <v>416</v>
      </c>
      <c r="B120" s="150">
        <v>46405</v>
      </c>
      <c r="C120" s="156">
        <v>9</v>
      </c>
      <c r="D120" s="156">
        <v>17</v>
      </c>
      <c r="E120" s="152" t="s">
        <v>53</v>
      </c>
      <c r="F120" s="151" t="s">
        <v>495</v>
      </c>
      <c r="G120" s="154" t="s">
        <v>494</v>
      </c>
      <c r="H120" s="138" t="str">
        <f>IF(OR(G120="中止",G120="取消"),"998",IF(ISNA(MATCH($E120,施設情報!$B$2:$B$96,0)),"999",INDEX(施設情報!$C$2:$C$96,MATCH($E120,施設情報!$B$2:$B$96,0))))</f>
        <v>026</v>
      </c>
      <c r="I120" s="139">
        <f t="shared" si="19"/>
        <v>46405</v>
      </c>
      <c r="J120" s="137" t="str">
        <f t="shared" si="20"/>
        <v>026-46405</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50</v>
      </c>
      <c r="W120" s="137">
        <f t="shared" si="32"/>
        <v>50</v>
      </c>
      <c r="X120" s="137">
        <f t="shared" si="32"/>
        <v>50</v>
      </c>
      <c r="Y120" s="137">
        <f t="shared" si="32"/>
        <v>50</v>
      </c>
      <c r="Z120" s="137">
        <f t="shared" si="32"/>
        <v>50</v>
      </c>
      <c r="AA120" s="137">
        <f t="shared" si="32"/>
        <v>50</v>
      </c>
      <c r="AB120" s="137">
        <f t="shared" si="32"/>
        <v>50</v>
      </c>
      <c r="AC120" s="137">
        <f t="shared" si="32"/>
        <v>50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0.5</v>
      </c>
      <c r="AM120" s="136">
        <v>0.5</v>
      </c>
    </row>
    <row r="121" spans="1:39" ht="112.5">
      <c r="A121" s="149">
        <v>417</v>
      </c>
      <c r="B121" s="150">
        <v>46405</v>
      </c>
      <c r="C121" s="156">
        <v>9</v>
      </c>
      <c r="D121" s="156">
        <v>17</v>
      </c>
      <c r="E121" s="152" t="s">
        <v>54</v>
      </c>
      <c r="F121" s="151" t="s">
        <v>495</v>
      </c>
      <c r="G121" s="154" t="s">
        <v>494</v>
      </c>
      <c r="H121" s="138" t="str">
        <f>IF(OR(G121="中止",G121="取消"),"998",IF(ISNA(MATCH($E121,施設情報!$B$2:$B$96,0)),"999",INDEX(施設情報!$C$2:$C$96,MATCH($E121,施設情報!$B$2:$B$96,0))))</f>
        <v>032</v>
      </c>
      <c r="I121" s="139">
        <f t="shared" si="19"/>
        <v>46405</v>
      </c>
      <c r="J121" s="137" t="str">
        <f t="shared" si="20"/>
        <v>032-46405</v>
      </c>
      <c r="K121" s="137">
        <f t="shared" si="21"/>
        <v>0.375</v>
      </c>
      <c r="L121" s="137">
        <f t="shared" si="22"/>
        <v>0.70833333333333337</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50</v>
      </c>
      <c r="W121" s="137">
        <f t="shared" si="32"/>
        <v>50</v>
      </c>
      <c r="X121" s="137">
        <f t="shared" si="32"/>
        <v>50</v>
      </c>
      <c r="Y121" s="137">
        <f t="shared" si="32"/>
        <v>50</v>
      </c>
      <c r="Z121" s="137">
        <f t="shared" si="32"/>
        <v>50</v>
      </c>
      <c r="AA121" s="137">
        <f t="shared" si="32"/>
        <v>50</v>
      </c>
      <c r="AB121" s="137">
        <f t="shared" si="32"/>
        <v>50</v>
      </c>
      <c r="AC121" s="137">
        <f t="shared" si="32"/>
        <v>50</v>
      </c>
      <c r="AD121" s="137">
        <f t="shared" si="32"/>
        <v>0</v>
      </c>
      <c r="AE121" s="137">
        <f t="shared" si="32"/>
        <v>0</v>
      </c>
      <c r="AF121" s="137">
        <f t="shared" si="32"/>
        <v>0</v>
      </c>
      <c r="AG121" s="137">
        <f t="shared" si="32"/>
        <v>0</v>
      </c>
      <c r="AH121" s="137">
        <f t="shared" si="32"/>
        <v>0</v>
      </c>
      <c r="AI121" s="137">
        <f t="shared" si="32"/>
        <v>0</v>
      </c>
      <c r="AJ121" s="137">
        <f t="shared" si="32"/>
        <v>0</v>
      </c>
      <c r="AK121" s="136">
        <f ca="1">IF(AND(AND($AK$3&lt;=B121,B121&lt;=$AK$1),B121&lt;&gt;""),1,0)</f>
        <v>1</v>
      </c>
      <c r="AL121" s="136">
        <f>IF(OR(F121="工事・メンテ（共用可）",F121="要調整"),0.5,IF(F121="ヘリ訓練日",0.4,1))</f>
        <v>0.5</v>
      </c>
      <c r="AM121" s="136">
        <v>0.5</v>
      </c>
    </row>
    <row r="122" spans="1:39" ht="75">
      <c r="A122" s="149">
        <v>418</v>
      </c>
      <c r="B122" s="150">
        <v>46405</v>
      </c>
      <c r="C122" s="156">
        <v>9</v>
      </c>
      <c r="D122" s="156">
        <v>17</v>
      </c>
      <c r="E122" s="152" t="s">
        <v>55</v>
      </c>
      <c r="F122" s="151" t="s">
        <v>495</v>
      </c>
      <c r="G122" s="154" t="s">
        <v>494</v>
      </c>
      <c r="H122" s="138" t="str">
        <f>IF(OR(G122="中止",G122="取消"),"998",IF(ISNA(MATCH($E122,施設情報!$B$2:$B$96,0)),"999",INDEX(施設情報!$C$2:$C$96,MATCH($E122,施設情報!$B$2:$B$96,0))))</f>
        <v>034</v>
      </c>
      <c r="I122" s="139">
        <f t="shared" si="19"/>
        <v>46405</v>
      </c>
      <c r="J122" s="137" t="str">
        <f t="shared" si="20"/>
        <v>034-46405</v>
      </c>
      <c r="K122" s="137">
        <f t="shared" si="21"/>
        <v>0.375</v>
      </c>
      <c r="L122" s="137">
        <f t="shared" si="22"/>
        <v>0.70833333333333337</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50</v>
      </c>
      <c r="W122" s="137">
        <f t="shared" si="32"/>
        <v>50</v>
      </c>
      <c r="X122" s="137">
        <f t="shared" si="32"/>
        <v>50</v>
      </c>
      <c r="Y122" s="137">
        <f t="shared" si="32"/>
        <v>50</v>
      </c>
      <c r="Z122" s="137">
        <f t="shared" si="32"/>
        <v>50</v>
      </c>
      <c r="AA122" s="137">
        <f t="shared" si="32"/>
        <v>50</v>
      </c>
      <c r="AB122" s="137">
        <f t="shared" si="32"/>
        <v>50</v>
      </c>
      <c r="AC122" s="137">
        <f t="shared" si="32"/>
        <v>50</v>
      </c>
      <c r="AD122" s="137">
        <f t="shared" si="32"/>
        <v>0</v>
      </c>
      <c r="AE122" s="137">
        <f t="shared" si="32"/>
        <v>0</v>
      </c>
      <c r="AF122" s="137">
        <f t="shared" si="32"/>
        <v>0</v>
      </c>
      <c r="AG122" s="137">
        <f t="shared" si="32"/>
        <v>0</v>
      </c>
      <c r="AH122" s="137">
        <f t="shared" si="32"/>
        <v>0</v>
      </c>
      <c r="AI122" s="137">
        <f t="shared" si="32"/>
        <v>0</v>
      </c>
      <c r="AJ122" s="137">
        <f t="shared" si="32"/>
        <v>0</v>
      </c>
      <c r="AK122" s="136">
        <f ca="1">IF(AND(AND($AK$3&lt;=B122,B122&lt;=$AK$1),B122&lt;&gt;""),1,0)</f>
        <v>1</v>
      </c>
      <c r="AL122" s="136">
        <f>IF(OR(F122="工事・メンテ（共用可）",F122="要調整"),0.5,IF(F122="ヘリ訓練日",0.4,1))</f>
        <v>0.5</v>
      </c>
      <c r="AM122" s="136">
        <v>0.5</v>
      </c>
    </row>
    <row r="123" spans="1:39" ht="37.5">
      <c r="A123" s="149">
        <v>419</v>
      </c>
      <c r="B123" s="150">
        <v>46405</v>
      </c>
      <c r="C123" s="156">
        <v>9</v>
      </c>
      <c r="D123" s="156">
        <v>17</v>
      </c>
      <c r="E123" s="152" t="s">
        <v>56</v>
      </c>
      <c r="F123" s="151" t="s">
        <v>495</v>
      </c>
      <c r="G123" s="154" t="s">
        <v>494</v>
      </c>
      <c r="H123" s="138" t="str">
        <f>IF(OR(G123="中止",G123="取消"),"998",IF(ISNA(MATCH($E123,施設情報!$B$2:$B$96,0)),"999",INDEX(施設情報!$C$2:$C$96,MATCH($E123,施設情報!$B$2:$B$96,0))))</f>
        <v>035</v>
      </c>
      <c r="I123" s="139">
        <f t="shared" si="19"/>
        <v>46405</v>
      </c>
      <c r="J123" s="137" t="str">
        <f t="shared" si="20"/>
        <v>035-46405</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50</v>
      </c>
      <c r="W123" s="137">
        <f t="shared" si="32"/>
        <v>50</v>
      </c>
      <c r="X123" s="137">
        <f t="shared" si="32"/>
        <v>50</v>
      </c>
      <c r="Y123" s="137">
        <f t="shared" si="32"/>
        <v>50</v>
      </c>
      <c r="Z123" s="137">
        <f t="shared" si="32"/>
        <v>50</v>
      </c>
      <c r="AA123" s="137">
        <f t="shared" si="32"/>
        <v>50</v>
      </c>
      <c r="AB123" s="137">
        <f t="shared" si="32"/>
        <v>50</v>
      </c>
      <c r="AC123" s="137">
        <f t="shared" si="32"/>
        <v>50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c r="AL123" s="136">
        <f>IF(OR(F123="工事・メンテ（共用可）",F123="要調整"),0.5,IF(F123="ヘリ訓練日",0.4,1))</f>
        <v>0.5</v>
      </c>
      <c r="AM123" s="136">
        <v>0.5</v>
      </c>
    </row>
    <row r="124" spans="1:39" ht="37.5">
      <c r="A124" s="149">
        <v>420</v>
      </c>
      <c r="B124" s="150">
        <v>46405</v>
      </c>
      <c r="C124" s="156">
        <v>9</v>
      </c>
      <c r="D124" s="156">
        <v>17</v>
      </c>
      <c r="E124" s="152" t="s">
        <v>57</v>
      </c>
      <c r="F124" s="151" t="s">
        <v>495</v>
      </c>
      <c r="G124" s="154" t="s">
        <v>494</v>
      </c>
      <c r="H124" s="138" t="str">
        <f>IF(OR(G124="中止",G124="取消"),"998",IF(ISNA(MATCH($E124,施設情報!$B$2:$B$96,0)),"999",INDEX(施設情報!$C$2:$C$96,MATCH($E124,施設情報!$B$2:$B$96,0))))</f>
        <v>033</v>
      </c>
      <c r="I124" s="139">
        <f t="shared" si="19"/>
        <v>46405</v>
      </c>
      <c r="J124" s="137" t="str">
        <f t="shared" si="20"/>
        <v>033-46405</v>
      </c>
      <c r="K124" s="137">
        <f t="shared" si="21"/>
        <v>0.375</v>
      </c>
      <c r="L124" s="137">
        <f t="shared" si="22"/>
        <v>0.70833333333333337</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50</v>
      </c>
      <c r="W124" s="137">
        <f t="shared" si="32"/>
        <v>50</v>
      </c>
      <c r="X124" s="137">
        <f t="shared" si="32"/>
        <v>50</v>
      </c>
      <c r="Y124" s="137">
        <f t="shared" si="32"/>
        <v>50</v>
      </c>
      <c r="Z124" s="137">
        <f t="shared" si="32"/>
        <v>50</v>
      </c>
      <c r="AA124" s="137">
        <f t="shared" si="32"/>
        <v>50</v>
      </c>
      <c r="AB124" s="137">
        <f t="shared" si="32"/>
        <v>50</v>
      </c>
      <c r="AC124" s="137">
        <f t="shared" si="32"/>
        <v>50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0.5</v>
      </c>
      <c r="AM124" s="136">
        <v>0.5</v>
      </c>
    </row>
    <row r="125" spans="1:39" ht="56.25">
      <c r="A125" s="149">
        <v>421</v>
      </c>
      <c r="B125" s="150">
        <v>46405</v>
      </c>
      <c r="C125" s="156">
        <v>9</v>
      </c>
      <c r="D125" s="156">
        <v>17</v>
      </c>
      <c r="E125" s="152" t="s">
        <v>30</v>
      </c>
      <c r="F125" s="151" t="s">
        <v>495</v>
      </c>
      <c r="G125" s="154" t="s">
        <v>494</v>
      </c>
      <c r="H125" s="138" t="str">
        <f>IF(OR(G125="中止",G125="取消"),"998",IF(ISNA(MATCH($E125,施設情報!$B$2:$B$96,0)),"999",INDEX(施設情報!$C$2:$C$96,MATCH($E125,施設情報!$B$2:$B$96,0))))</f>
        <v>027</v>
      </c>
      <c r="I125" s="139">
        <f t="shared" si="19"/>
        <v>46405</v>
      </c>
      <c r="J125" s="137" t="str">
        <f t="shared" si="20"/>
        <v>027-46405</v>
      </c>
      <c r="K125" s="137">
        <f t="shared" si="21"/>
        <v>0.375</v>
      </c>
      <c r="L125" s="137">
        <f t="shared" si="22"/>
        <v>0.70833333333333337</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50</v>
      </c>
      <c r="W125" s="137">
        <f t="shared" ref="W125:AJ134" si="34">IF(AND(W$3&gt;=$K125,W$3&lt;$L125),100*$AM125,0)</f>
        <v>50</v>
      </c>
      <c r="X125" s="137">
        <f t="shared" si="34"/>
        <v>50</v>
      </c>
      <c r="Y125" s="137">
        <f t="shared" si="34"/>
        <v>50</v>
      </c>
      <c r="Z125" s="137">
        <f t="shared" si="34"/>
        <v>50</v>
      </c>
      <c r="AA125" s="137">
        <f t="shared" si="34"/>
        <v>50</v>
      </c>
      <c r="AB125" s="137">
        <f t="shared" si="34"/>
        <v>50</v>
      </c>
      <c r="AC125" s="137">
        <f t="shared" si="34"/>
        <v>50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c r="AL125" s="136">
        <f>IF(OR(F125="工事・メンテ（共用可）",F125="要調整"),0.5,IF(F125="ヘリ訓練日",0.4,1))</f>
        <v>0.5</v>
      </c>
      <c r="AM125" s="136">
        <v>0.5</v>
      </c>
    </row>
    <row r="126" spans="1:39" ht="93.75">
      <c r="A126" s="149">
        <v>422</v>
      </c>
      <c r="B126" s="150">
        <v>46405</v>
      </c>
      <c r="C126" s="156">
        <v>9</v>
      </c>
      <c r="D126" s="156">
        <v>17</v>
      </c>
      <c r="E126" s="152" t="s">
        <v>58</v>
      </c>
      <c r="F126" s="151" t="s">
        <v>495</v>
      </c>
      <c r="G126" s="154" t="s">
        <v>494</v>
      </c>
      <c r="H126" s="138" t="str">
        <f>IF(OR(G126="中止",G126="取消"),"998",IF(ISNA(MATCH($E126,施設情報!$B$2:$B$96,0)),"999",INDEX(施設情報!$C$2:$C$96,MATCH($E126,施設情報!$B$2:$B$96,0))))</f>
        <v>030</v>
      </c>
      <c r="I126" s="139">
        <f t="shared" si="19"/>
        <v>46405</v>
      </c>
      <c r="J126" s="137" t="str">
        <f t="shared" si="20"/>
        <v>030-46405</v>
      </c>
      <c r="K126" s="137">
        <f t="shared" si="21"/>
        <v>0.375</v>
      </c>
      <c r="L126" s="137">
        <f t="shared" si="22"/>
        <v>0.70833333333333337</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50</v>
      </c>
      <c r="W126" s="137">
        <f t="shared" si="34"/>
        <v>50</v>
      </c>
      <c r="X126" s="137">
        <f t="shared" si="34"/>
        <v>50</v>
      </c>
      <c r="Y126" s="137">
        <f t="shared" si="34"/>
        <v>50</v>
      </c>
      <c r="Z126" s="137">
        <f t="shared" si="34"/>
        <v>50</v>
      </c>
      <c r="AA126" s="137">
        <f t="shared" si="34"/>
        <v>50</v>
      </c>
      <c r="AB126" s="137">
        <f t="shared" si="34"/>
        <v>50</v>
      </c>
      <c r="AC126" s="137">
        <f t="shared" si="34"/>
        <v>50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c r="AL126" s="136">
        <f>IF(OR(F126="工事・メンテ（共用可）",F126="要調整"),0.5,IF(F126="ヘリ訓練日",0.4,1))</f>
        <v>0.5</v>
      </c>
      <c r="AM126" s="136">
        <v>0.5</v>
      </c>
    </row>
    <row r="127" spans="1:39" ht="112.5">
      <c r="A127" s="149">
        <v>423</v>
      </c>
      <c r="B127" s="150">
        <v>46405</v>
      </c>
      <c r="C127" s="156">
        <v>9</v>
      </c>
      <c r="D127" s="156">
        <v>17</v>
      </c>
      <c r="E127" s="152" t="s">
        <v>59</v>
      </c>
      <c r="F127" s="151" t="s">
        <v>495</v>
      </c>
      <c r="G127" s="154" t="s">
        <v>494</v>
      </c>
      <c r="H127" s="138" t="str">
        <f>IF(OR(G127="中止",G127="取消"),"998",IF(ISNA(MATCH($E127,施設情報!$B$2:$B$96,0)),"999",INDEX(施設情報!$C$2:$C$96,MATCH($E127,施設情報!$B$2:$B$96,0))))</f>
        <v>031</v>
      </c>
      <c r="I127" s="139">
        <f t="shared" si="19"/>
        <v>46405</v>
      </c>
      <c r="J127" s="137" t="str">
        <f t="shared" si="20"/>
        <v>031-46405</v>
      </c>
      <c r="K127" s="137">
        <f t="shared" si="21"/>
        <v>0.375</v>
      </c>
      <c r="L127" s="137">
        <f t="shared" si="22"/>
        <v>0.70833333333333337</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50</v>
      </c>
      <c r="W127" s="137">
        <f t="shared" si="34"/>
        <v>50</v>
      </c>
      <c r="X127" s="137">
        <f t="shared" si="34"/>
        <v>50</v>
      </c>
      <c r="Y127" s="137">
        <f t="shared" si="34"/>
        <v>50</v>
      </c>
      <c r="Z127" s="137">
        <f t="shared" si="34"/>
        <v>50</v>
      </c>
      <c r="AA127" s="137">
        <f t="shared" si="34"/>
        <v>50</v>
      </c>
      <c r="AB127" s="137">
        <f t="shared" si="34"/>
        <v>50</v>
      </c>
      <c r="AC127" s="137">
        <f t="shared" si="34"/>
        <v>50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0.5</v>
      </c>
      <c r="AM127" s="136">
        <v>0.5</v>
      </c>
    </row>
    <row r="128" spans="1:39" ht="75">
      <c r="A128" s="149">
        <v>424</v>
      </c>
      <c r="B128" s="150">
        <v>46405</v>
      </c>
      <c r="C128" s="156">
        <v>9</v>
      </c>
      <c r="D128" s="156">
        <v>17</v>
      </c>
      <c r="E128" s="152" t="s">
        <v>60</v>
      </c>
      <c r="F128" s="151" t="s">
        <v>495</v>
      </c>
      <c r="G128" s="154" t="s">
        <v>494</v>
      </c>
      <c r="H128" s="138" t="str">
        <f>IF(OR(G128="中止",G128="取消"),"998",IF(ISNA(MATCH($E128,施設情報!$B$2:$B$96,0)),"999",INDEX(施設情報!$C$2:$C$96,MATCH($E128,施設情報!$B$2:$B$96,0))))</f>
        <v>028</v>
      </c>
      <c r="I128" s="139">
        <f t="shared" si="19"/>
        <v>46405</v>
      </c>
      <c r="J128" s="137" t="str">
        <f t="shared" si="20"/>
        <v>028-46405</v>
      </c>
      <c r="K128" s="137">
        <f t="shared" si="21"/>
        <v>0.375</v>
      </c>
      <c r="L128" s="137">
        <f t="shared" si="22"/>
        <v>0.70833333333333337</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50</v>
      </c>
      <c r="W128" s="137">
        <f t="shared" si="34"/>
        <v>50</v>
      </c>
      <c r="X128" s="137">
        <f t="shared" si="34"/>
        <v>50</v>
      </c>
      <c r="Y128" s="137">
        <f t="shared" si="34"/>
        <v>50</v>
      </c>
      <c r="Z128" s="137">
        <f t="shared" si="34"/>
        <v>50</v>
      </c>
      <c r="AA128" s="137">
        <f t="shared" si="34"/>
        <v>50</v>
      </c>
      <c r="AB128" s="137">
        <f t="shared" si="34"/>
        <v>50</v>
      </c>
      <c r="AC128" s="137">
        <f t="shared" si="34"/>
        <v>50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0.5</v>
      </c>
      <c r="AM128" s="136">
        <v>0.5</v>
      </c>
    </row>
    <row r="129" spans="1:39" ht="75">
      <c r="A129" s="149">
        <v>425</v>
      </c>
      <c r="B129" s="150">
        <v>46405</v>
      </c>
      <c r="C129" s="156">
        <v>9</v>
      </c>
      <c r="D129" s="156">
        <v>17</v>
      </c>
      <c r="E129" s="152" t="s">
        <v>61</v>
      </c>
      <c r="F129" s="151" t="s">
        <v>495</v>
      </c>
      <c r="G129" s="154" t="s">
        <v>494</v>
      </c>
      <c r="H129" s="138" t="str">
        <f>IF(OR(G129="中止",G129="取消"),"998",IF(ISNA(MATCH($E129,施設情報!$B$2:$B$96,0)),"999",INDEX(施設情報!$C$2:$C$96,MATCH($E129,施設情報!$B$2:$B$96,0))))</f>
        <v>029</v>
      </c>
      <c r="I129" s="139">
        <f t="shared" si="19"/>
        <v>46405</v>
      </c>
      <c r="J129" s="137" t="str">
        <f t="shared" si="20"/>
        <v>029-46405</v>
      </c>
      <c r="K129" s="137">
        <f t="shared" si="21"/>
        <v>0.375</v>
      </c>
      <c r="L129" s="137">
        <f t="shared" si="22"/>
        <v>0.70833333333333337</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50</v>
      </c>
      <c r="W129" s="137">
        <f t="shared" si="34"/>
        <v>50</v>
      </c>
      <c r="X129" s="137">
        <f t="shared" si="34"/>
        <v>50</v>
      </c>
      <c r="Y129" s="137">
        <f t="shared" si="34"/>
        <v>50</v>
      </c>
      <c r="Z129" s="137">
        <f t="shared" si="34"/>
        <v>50</v>
      </c>
      <c r="AA129" s="137">
        <f t="shared" si="34"/>
        <v>50</v>
      </c>
      <c r="AB129" s="137">
        <f t="shared" si="34"/>
        <v>50</v>
      </c>
      <c r="AC129" s="137">
        <f t="shared" si="34"/>
        <v>50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0.5</v>
      </c>
      <c r="AM129" s="136">
        <v>0.5</v>
      </c>
    </row>
    <row r="130" spans="1:39" ht="37.5">
      <c r="A130" s="149">
        <v>426</v>
      </c>
      <c r="B130" s="150">
        <v>46405</v>
      </c>
      <c r="C130" s="156">
        <v>9</v>
      </c>
      <c r="D130" s="156">
        <v>17</v>
      </c>
      <c r="E130" s="152" t="s">
        <v>62</v>
      </c>
      <c r="F130" s="151" t="s">
        <v>492</v>
      </c>
      <c r="G130" s="154" t="s">
        <v>494</v>
      </c>
      <c r="H130" s="138" t="str">
        <f>IF(OR(G130="中止",G130="取消"),"998",IF(ISNA(MATCH($E130,施設情報!$B$2:$B$96,0)),"999",INDEX(施設情報!$C$2:$C$96,MATCH($E130,施設情報!$B$2:$B$96,0))))</f>
        <v>036</v>
      </c>
      <c r="I130" s="139">
        <f t="shared" si="19"/>
        <v>46405</v>
      </c>
      <c r="J130" s="137" t="str">
        <f t="shared" si="20"/>
        <v>036-46405</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c r="A131" s="149">
        <v>427</v>
      </c>
      <c r="B131" s="150">
        <v>46405</v>
      </c>
      <c r="C131" s="156">
        <v>9</v>
      </c>
      <c r="D131" s="156">
        <v>17</v>
      </c>
      <c r="E131" s="152" t="s">
        <v>63</v>
      </c>
      <c r="F131" s="151" t="s">
        <v>492</v>
      </c>
      <c r="G131" s="154" t="s">
        <v>494</v>
      </c>
      <c r="H131" s="138" t="str">
        <f>IF(OR(G131="中止",G131="取消"),"998",IF(ISNA(MATCH($E131,施設情報!$B$2:$B$96,0)),"999",INDEX(施設情報!$C$2:$C$96,MATCH($E131,施設情報!$B$2:$B$96,0))))</f>
        <v>062</v>
      </c>
      <c r="I131" s="139">
        <f t="shared" si="19"/>
        <v>46405</v>
      </c>
      <c r="J131" s="137" t="str">
        <f t="shared" si="20"/>
        <v>062-46405</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c r="A132" s="149">
        <v>428</v>
      </c>
      <c r="B132" s="150">
        <v>46405</v>
      </c>
      <c r="C132" s="156">
        <v>9</v>
      </c>
      <c r="D132" s="156">
        <v>17</v>
      </c>
      <c r="E132" s="152" t="s">
        <v>64</v>
      </c>
      <c r="F132" s="151" t="s">
        <v>492</v>
      </c>
      <c r="G132" s="154" t="s">
        <v>494</v>
      </c>
      <c r="H132" s="138" t="str">
        <f>IF(OR(G132="中止",G132="取消"),"998",IF(ISNA(MATCH($E132,施設情報!$B$2:$B$96,0)),"999",INDEX(施設情報!$C$2:$C$96,MATCH($E132,施設情報!$B$2:$B$96,0))))</f>
        <v>061</v>
      </c>
      <c r="I132" s="139">
        <f t="shared" si="19"/>
        <v>46405</v>
      </c>
      <c r="J132" s="137" t="str">
        <f t="shared" si="20"/>
        <v>061-46405</v>
      </c>
      <c r="K132" s="137">
        <f t="shared" si="21"/>
        <v>0.375</v>
      </c>
      <c r="L132" s="137">
        <f t="shared" si="22"/>
        <v>0.70833333333333337</v>
      </c>
      <c r="M132" s="137">
        <f t="shared" si="33"/>
        <v>0</v>
      </c>
      <c r="N132" s="137">
        <f t="shared" si="33"/>
        <v>0</v>
      </c>
      <c r="O132" s="137">
        <f t="shared" si="33"/>
        <v>0</v>
      </c>
      <c r="P132" s="137">
        <f t="shared" si="33"/>
        <v>0</v>
      </c>
      <c r="Q132" s="137">
        <f t="shared" si="33"/>
        <v>0</v>
      </c>
      <c r="R132" s="137">
        <f t="shared" si="33"/>
        <v>0</v>
      </c>
      <c r="S132" s="137">
        <f t="shared" si="33"/>
        <v>0</v>
      </c>
      <c r="T132" s="137">
        <f t="shared" si="33"/>
        <v>0</v>
      </c>
      <c r="U132" s="137">
        <f t="shared" si="33"/>
        <v>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0</v>
      </c>
      <c r="AE132" s="137">
        <f t="shared" si="34"/>
        <v>0</v>
      </c>
      <c r="AF132" s="137">
        <f t="shared" si="34"/>
        <v>0</v>
      </c>
      <c r="AG132" s="137">
        <f t="shared" si="34"/>
        <v>0</v>
      </c>
      <c r="AH132" s="137">
        <f t="shared" si="34"/>
        <v>0</v>
      </c>
      <c r="AI132" s="137">
        <f t="shared" si="34"/>
        <v>0</v>
      </c>
      <c r="AJ132" s="137">
        <f t="shared" si="34"/>
        <v>0</v>
      </c>
      <c r="AK132" s="136">
        <f ca="1">IF(AND(AND($AK$3&lt;=B132,B132&lt;=$AK$1),B132&lt;&gt;""),1,0)</f>
        <v>1</v>
      </c>
      <c r="AL132" s="136">
        <f>IF(OR(F132="工事・メンテ（共用可）",F132="要調整"),0.5,IF(F132="ヘリ訓練日",0.4,1))</f>
        <v>1</v>
      </c>
      <c r="AM132" s="136">
        <v>1</v>
      </c>
    </row>
    <row r="133" spans="1:39" ht="37.5">
      <c r="A133" s="149">
        <v>429</v>
      </c>
      <c r="B133" s="150">
        <v>46405</v>
      </c>
      <c r="C133" s="156">
        <v>9</v>
      </c>
      <c r="D133" s="156">
        <v>17</v>
      </c>
      <c r="E133" s="152" t="s">
        <v>65</v>
      </c>
      <c r="F133" s="151" t="s">
        <v>492</v>
      </c>
      <c r="G133" s="154" t="s">
        <v>494</v>
      </c>
      <c r="H133" s="138" t="str">
        <f>IF(OR(G133="中止",G133="取消"),"998",IF(ISNA(MATCH($E133,施設情報!$B$2:$B$96,0)),"999",INDEX(施設情報!$C$2:$C$96,MATCH($E133,施設情報!$B$2:$B$96,0))))</f>
        <v>037</v>
      </c>
      <c r="I133" s="139">
        <f t="shared" ref="I133:I196" si="35">B133</f>
        <v>46405</v>
      </c>
      <c r="J133" s="137" t="str">
        <f t="shared" ref="J133:J196" si="36">H133&amp;"-"&amp;I133</f>
        <v>037-46405</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56.25">
      <c r="A134" s="149">
        <v>430</v>
      </c>
      <c r="B134" s="150">
        <v>46405</v>
      </c>
      <c r="C134" s="156">
        <v>9</v>
      </c>
      <c r="D134" s="156">
        <v>17</v>
      </c>
      <c r="E134" s="152" t="s">
        <v>32</v>
      </c>
      <c r="F134" s="151" t="s">
        <v>492</v>
      </c>
      <c r="G134" s="154" t="s">
        <v>494</v>
      </c>
      <c r="H134" s="138" t="str">
        <f>IF(OR(G134="中止",G134="取消"),"998",IF(ISNA(MATCH($E134,施設情報!$B$2:$B$96,0)),"999",INDEX(施設情報!$C$2:$C$96,MATCH($E134,施設情報!$B$2:$B$96,0))))</f>
        <v>039</v>
      </c>
      <c r="I134" s="139">
        <f t="shared" si="35"/>
        <v>46405</v>
      </c>
      <c r="J134" s="137" t="str">
        <f t="shared" si="36"/>
        <v>039-46405</v>
      </c>
      <c r="K134" s="137">
        <f t="shared" si="37"/>
        <v>0.375</v>
      </c>
      <c r="L134" s="137">
        <f t="shared" si="38"/>
        <v>0.70833333333333337</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0</v>
      </c>
      <c r="AE134" s="137">
        <f t="shared" si="34"/>
        <v>0</v>
      </c>
      <c r="AF134" s="137">
        <f t="shared" si="34"/>
        <v>0</v>
      </c>
      <c r="AG134" s="137">
        <f t="shared" si="34"/>
        <v>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56.25">
      <c r="A135" s="149">
        <v>431</v>
      </c>
      <c r="B135" s="150">
        <v>46405</v>
      </c>
      <c r="C135" s="156">
        <v>9</v>
      </c>
      <c r="D135" s="156">
        <v>17</v>
      </c>
      <c r="E135" s="152" t="s">
        <v>33</v>
      </c>
      <c r="F135" s="151" t="s">
        <v>492</v>
      </c>
      <c r="G135" s="154" t="s">
        <v>494</v>
      </c>
      <c r="H135" s="138" t="str">
        <f>IF(OR(G135="中止",G135="取消"),"998",IF(ISNA(MATCH($E135,施設情報!$B$2:$B$96,0)),"999",INDEX(施設情報!$C$2:$C$96,MATCH($E135,施設情報!$B$2:$B$96,0))))</f>
        <v>038</v>
      </c>
      <c r="I135" s="139">
        <f t="shared" si="35"/>
        <v>46405</v>
      </c>
      <c r="J135" s="137" t="str">
        <f t="shared" si="36"/>
        <v>038-46405</v>
      </c>
      <c r="K135" s="137">
        <f t="shared" si="37"/>
        <v>0.375</v>
      </c>
      <c r="L135" s="137">
        <f t="shared" si="38"/>
        <v>0.70833333333333337</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0</v>
      </c>
      <c r="V135" s="137">
        <f t="shared" si="39"/>
        <v>100</v>
      </c>
      <c r="W135" s="137">
        <f t="shared" ref="W135:AJ144" si="40">IF(AND(W$3&gt;=$K135,W$3&lt;$L135),100*$AM135,0)</f>
        <v>100</v>
      </c>
      <c r="X135" s="137">
        <f t="shared" si="40"/>
        <v>100</v>
      </c>
      <c r="Y135" s="137">
        <f t="shared" si="40"/>
        <v>100</v>
      </c>
      <c r="Z135" s="137">
        <f t="shared" si="40"/>
        <v>100</v>
      </c>
      <c r="AA135" s="137">
        <f t="shared" si="40"/>
        <v>100</v>
      </c>
      <c r="AB135" s="137">
        <f t="shared" si="40"/>
        <v>100</v>
      </c>
      <c r="AC135" s="137">
        <f t="shared" si="40"/>
        <v>100</v>
      </c>
      <c r="AD135" s="137">
        <f t="shared" si="40"/>
        <v>0</v>
      </c>
      <c r="AE135" s="137">
        <f t="shared" si="40"/>
        <v>0</v>
      </c>
      <c r="AF135" s="137">
        <f t="shared" si="40"/>
        <v>0</v>
      </c>
      <c r="AG135" s="137">
        <f t="shared" si="40"/>
        <v>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56.25">
      <c r="A136" s="149">
        <v>432</v>
      </c>
      <c r="B136" s="150">
        <v>46405</v>
      </c>
      <c r="C136" s="156">
        <v>9</v>
      </c>
      <c r="D136" s="156">
        <v>17</v>
      </c>
      <c r="E136" s="152" t="s">
        <v>34</v>
      </c>
      <c r="F136" s="151" t="s">
        <v>492</v>
      </c>
      <c r="G136" s="154" t="s">
        <v>494</v>
      </c>
      <c r="H136" s="138" t="str">
        <f>IF(OR(G136="中止",G136="取消"),"998",IF(ISNA(MATCH($E136,施設情報!$B$2:$B$96,0)),"999",INDEX(施設情報!$C$2:$C$96,MATCH($E136,施設情報!$B$2:$B$96,0))))</f>
        <v>040</v>
      </c>
      <c r="I136" s="139">
        <f t="shared" si="35"/>
        <v>46405</v>
      </c>
      <c r="J136" s="137" t="str">
        <f t="shared" si="36"/>
        <v>040-46405</v>
      </c>
      <c r="K136" s="137">
        <f t="shared" si="37"/>
        <v>0.375</v>
      </c>
      <c r="L136" s="137">
        <f t="shared" si="38"/>
        <v>0.70833333333333337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100</v>
      </c>
      <c r="W136" s="137">
        <f t="shared" si="40"/>
        <v>100</v>
      </c>
      <c r="X136" s="137">
        <f t="shared" si="40"/>
        <v>100</v>
      </c>
      <c r="Y136" s="137">
        <f t="shared" si="40"/>
        <v>100</v>
      </c>
      <c r="Z136" s="137">
        <f t="shared" si="40"/>
        <v>100</v>
      </c>
      <c r="AA136" s="137">
        <f t="shared" si="40"/>
        <v>100</v>
      </c>
      <c r="AB136" s="137">
        <f t="shared" si="40"/>
        <v>100</v>
      </c>
      <c r="AC136" s="137">
        <f t="shared" si="40"/>
        <v>100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56.25">
      <c r="A137" s="149">
        <v>433</v>
      </c>
      <c r="B137" s="150">
        <v>46405</v>
      </c>
      <c r="C137" s="156">
        <v>9</v>
      </c>
      <c r="D137" s="156">
        <v>17</v>
      </c>
      <c r="E137" s="152" t="s">
        <v>35</v>
      </c>
      <c r="F137" s="151" t="s">
        <v>492</v>
      </c>
      <c r="G137" s="154" t="s">
        <v>494</v>
      </c>
      <c r="H137" s="138" t="str">
        <f>IF(OR(G137="中止",G137="取消"),"998",IF(ISNA(MATCH($E137,施設情報!$B$2:$B$96,0)),"999",INDEX(施設情報!$C$2:$C$96,MATCH($E137,施設情報!$B$2:$B$96,0))))</f>
        <v>041</v>
      </c>
      <c r="I137" s="139">
        <f t="shared" si="35"/>
        <v>46405</v>
      </c>
      <c r="J137" s="137" t="str">
        <f t="shared" si="36"/>
        <v>041-46405</v>
      </c>
      <c r="K137" s="137">
        <f t="shared" si="37"/>
        <v>0.375</v>
      </c>
      <c r="L137" s="137">
        <f t="shared" si="38"/>
        <v>0.70833333333333337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100</v>
      </c>
      <c r="AB137" s="137">
        <f t="shared" si="40"/>
        <v>100</v>
      </c>
      <c r="AC137" s="137">
        <f t="shared" si="40"/>
        <v>100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56.25">
      <c r="A138" s="149">
        <v>434</v>
      </c>
      <c r="B138" s="150">
        <v>46405</v>
      </c>
      <c r="C138" s="156">
        <v>9</v>
      </c>
      <c r="D138" s="156">
        <v>17</v>
      </c>
      <c r="E138" s="152" t="s">
        <v>36</v>
      </c>
      <c r="F138" s="151" t="s">
        <v>492</v>
      </c>
      <c r="G138" s="154" t="s">
        <v>494</v>
      </c>
      <c r="H138" s="138" t="str">
        <f>IF(OR(G138="中止",G138="取消"),"998",IF(ISNA(MATCH($E138,施設情報!$B$2:$B$96,0)),"999",INDEX(施設情報!$C$2:$C$96,MATCH($E138,施設情報!$B$2:$B$96,0))))</f>
        <v>042</v>
      </c>
      <c r="I138" s="139">
        <f t="shared" si="35"/>
        <v>46405</v>
      </c>
      <c r="J138" s="137" t="str">
        <f t="shared" si="36"/>
        <v>042-46405</v>
      </c>
      <c r="K138" s="137">
        <f t="shared" si="37"/>
        <v>0.375</v>
      </c>
      <c r="L138" s="137">
        <f t="shared" si="38"/>
        <v>0.70833333333333337</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56.25">
      <c r="A139" s="149">
        <v>435</v>
      </c>
      <c r="B139" s="150">
        <v>46405</v>
      </c>
      <c r="C139" s="156">
        <v>9</v>
      </c>
      <c r="D139" s="156">
        <v>17</v>
      </c>
      <c r="E139" s="152" t="s">
        <v>37</v>
      </c>
      <c r="F139" s="151" t="s">
        <v>492</v>
      </c>
      <c r="G139" s="154" t="s">
        <v>494</v>
      </c>
      <c r="H139" s="138" t="str">
        <f>IF(OR(G139="中止",G139="取消"),"998",IF(ISNA(MATCH($E139,施設情報!$B$2:$B$96,0)),"999",INDEX(施設情報!$C$2:$C$96,MATCH($E139,施設情報!$B$2:$B$96,0))))</f>
        <v>043</v>
      </c>
      <c r="I139" s="139">
        <f t="shared" si="35"/>
        <v>46405</v>
      </c>
      <c r="J139" s="137" t="str">
        <f t="shared" si="36"/>
        <v>043-46405</v>
      </c>
      <c r="K139" s="137">
        <f t="shared" si="37"/>
        <v>0.375</v>
      </c>
      <c r="L139" s="137">
        <f t="shared" si="38"/>
        <v>0.70833333333333337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100</v>
      </c>
      <c r="W139" s="137">
        <f t="shared" si="40"/>
        <v>100</v>
      </c>
      <c r="X139" s="137">
        <f t="shared" si="40"/>
        <v>100</v>
      </c>
      <c r="Y139" s="137">
        <f t="shared" si="40"/>
        <v>100</v>
      </c>
      <c r="Z139" s="137">
        <f t="shared" si="40"/>
        <v>100</v>
      </c>
      <c r="AA139" s="137">
        <f t="shared" si="40"/>
        <v>100</v>
      </c>
      <c r="AB139" s="137">
        <f t="shared" si="40"/>
        <v>100</v>
      </c>
      <c r="AC139" s="137">
        <f t="shared" si="40"/>
        <v>100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56.25">
      <c r="A140" s="149">
        <v>436</v>
      </c>
      <c r="B140" s="150">
        <v>46405</v>
      </c>
      <c r="C140" s="156">
        <v>9</v>
      </c>
      <c r="D140" s="156">
        <v>17</v>
      </c>
      <c r="E140" s="152" t="s">
        <v>66</v>
      </c>
      <c r="F140" s="151" t="s">
        <v>492</v>
      </c>
      <c r="G140" s="154" t="s">
        <v>494</v>
      </c>
      <c r="H140" s="138" t="str">
        <f>IF(OR(G140="中止",G140="取消"),"998",IF(ISNA(MATCH($E140,施設情報!$B$2:$B$96,0)),"999",INDEX(施設情報!$C$2:$C$96,MATCH($E140,施設情報!$B$2:$B$96,0))))</f>
        <v>044</v>
      </c>
      <c r="I140" s="139">
        <f t="shared" si="35"/>
        <v>46405</v>
      </c>
      <c r="J140" s="137" t="str">
        <f t="shared" si="36"/>
        <v>044-46405</v>
      </c>
      <c r="K140" s="137">
        <f t="shared" si="37"/>
        <v>0.375</v>
      </c>
      <c r="L140" s="137">
        <f t="shared" si="38"/>
        <v>0.70833333333333337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100</v>
      </c>
      <c r="W140" s="137">
        <f t="shared" si="40"/>
        <v>100</v>
      </c>
      <c r="X140" s="137">
        <f t="shared" si="40"/>
        <v>100</v>
      </c>
      <c r="Y140" s="137">
        <f t="shared" si="40"/>
        <v>100</v>
      </c>
      <c r="Z140" s="137">
        <f t="shared" si="40"/>
        <v>100</v>
      </c>
      <c r="AA140" s="137">
        <f t="shared" si="40"/>
        <v>100</v>
      </c>
      <c r="AB140" s="137">
        <f t="shared" si="40"/>
        <v>100</v>
      </c>
      <c r="AC140" s="137">
        <f t="shared" si="40"/>
        <v>100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75">
      <c r="A141" s="149">
        <v>437</v>
      </c>
      <c r="B141" s="150">
        <v>46405</v>
      </c>
      <c r="C141" s="156">
        <v>9</v>
      </c>
      <c r="D141" s="156">
        <v>17</v>
      </c>
      <c r="E141" s="152" t="s">
        <v>67</v>
      </c>
      <c r="F141" s="151" t="s">
        <v>492</v>
      </c>
      <c r="G141" s="154" t="s">
        <v>494</v>
      </c>
      <c r="H141" s="138" t="str">
        <f>IF(OR(G141="中止",G141="取消"),"998",IF(ISNA(MATCH($E141,施設情報!$B$2:$B$96,0)),"999",INDEX(施設情報!$C$2:$C$96,MATCH($E141,施設情報!$B$2:$B$96,0))))</f>
        <v>045</v>
      </c>
      <c r="I141" s="139">
        <f t="shared" si="35"/>
        <v>46405</v>
      </c>
      <c r="J141" s="137" t="str">
        <f t="shared" si="36"/>
        <v>045-46405</v>
      </c>
      <c r="K141" s="137">
        <f t="shared" si="37"/>
        <v>0.375</v>
      </c>
      <c r="L141" s="137">
        <f t="shared" si="38"/>
        <v>0.70833333333333337</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100</v>
      </c>
      <c r="W141" s="137">
        <f t="shared" si="40"/>
        <v>100</v>
      </c>
      <c r="X141" s="137">
        <f t="shared" si="40"/>
        <v>100</v>
      </c>
      <c r="Y141" s="137">
        <f t="shared" si="40"/>
        <v>100</v>
      </c>
      <c r="Z141" s="137">
        <f t="shared" si="40"/>
        <v>100</v>
      </c>
      <c r="AA141" s="137">
        <f t="shared" si="40"/>
        <v>100</v>
      </c>
      <c r="AB141" s="137">
        <f t="shared" si="40"/>
        <v>100</v>
      </c>
      <c r="AC141" s="137">
        <f t="shared" si="40"/>
        <v>100</v>
      </c>
      <c r="AD141" s="137">
        <f t="shared" si="40"/>
        <v>0</v>
      </c>
      <c r="AE141" s="137">
        <f t="shared" si="40"/>
        <v>0</v>
      </c>
      <c r="AF141" s="137">
        <f t="shared" si="40"/>
        <v>0</v>
      </c>
      <c r="AG141" s="137">
        <f t="shared" si="40"/>
        <v>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75">
      <c r="A142" s="149">
        <v>438</v>
      </c>
      <c r="B142" s="150">
        <v>46405</v>
      </c>
      <c r="C142" s="156">
        <v>9</v>
      </c>
      <c r="D142" s="156">
        <v>17</v>
      </c>
      <c r="E142" s="152" t="s">
        <v>68</v>
      </c>
      <c r="F142" s="151" t="s">
        <v>492</v>
      </c>
      <c r="G142" s="154" t="s">
        <v>494</v>
      </c>
      <c r="H142" s="138" t="str">
        <f>IF(OR(G142="中止",G142="取消"),"998",IF(ISNA(MATCH($E142,施設情報!$B$2:$B$96,0)),"999",INDEX(施設情報!$C$2:$C$96,MATCH($E142,施設情報!$B$2:$B$96,0))))</f>
        <v>046</v>
      </c>
      <c r="I142" s="139">
        <f t="shared" si="35"/>
        <v>46405</v>
      </c>
      <c r="J142" s="137" t="str">
        <f t="shared" si="36"/>
        <v>046-46405</v>
      </c>
      <c r="K142" s="137">
        <f t="shared" si="37"/>
        <v>0.375</v>
      </c>
      <c r="L142" s="137">
        <f t="shared" si="38"/>
        <v>0.70833333333333337</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100</v>
      </c>
      <c r="W142" s="137">
        <f t="shared" si="40"/>
        <v>100</v>
      </c>
      <c r="X142" s="137">
        <f t="shared" si="40"/>
        <v>100</v>
      </c>
      <c r="Y142" s="137">
        <f t="shared" si="40"/>
        <v>100</v>
      </c>
      <c r="Z142" s="137">
        <f t="shared" si="40"/>
        <v>100</v>
      </c>
      <c r="AA142" s="137">
        <f t="shared" si="40"/>
        <v>100</v>
      </c>
      <c r="AB142" s="137">
        <f t="shared" si="40"/>
        <v>100</v>
      </c>
      <c r="AC142" s="137">
        <f t="shared" si="40"/>
        <v>100</v>
      </c>
      <c r="AD142" s="137">
        <f t="shared" si="40"/>
        <v>0</v>
      </c>
      <c r="AE142" s="137">
        <f t="shared" si="40"/>
        <v>0</v>
      </c>
      <c r="AF142" s="137">
        <f t="shared" si="40"/>
        <v>0</v>
      </c>
      <c r="AG142" s="137">
        <f t="shared" si="40"/>
        <v>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75">
      <c r="A143" s="149">
        <v>439</v>
      </c>
      <c r="B143" s="150">
        <v>46405</v>
      </c>
      <c r="C143" s="156">
        <v>9</v>
      </c>
      <c r="D143" s="156">
        <v>17</v>
      </c>
      <c r="E143" s="152" t="s">
        <v>69</v>
      </c>
      <c r="F143" s="151" t="s">
        <v>492</v>
      </c>
      <c r="G143" s="154" t="s">
        <v>494</v>
      </c>
      <c r="H143" s="138" t="str">
        <f>IF(OR(G143="中止",G143="取消"),"998",IF(ISNA(MATCH($E143,施設情報!$B$2:$B$96,0)),"999",INDEX(施設情報!$C$2:$C$96,MATCH($E143,施設情報!$B$2:$B$96,0))))</f>
        <v>047</v>
      </c>
      <c r="I143" s="139">
        <f t="shared" si="35"/>
        <v>46405</v>
      </c>
      <c r="J143" s="137" t="str">
        <f t="shared" si="36"/>
        <v>047-46405</v>
      </c>
      <c r="K143" s="137">
        <f t="shared" si="37"/>
        <v>0.375</v>
      </c>
      <c r="L143" s="137">
        <f t="shared" si="38"/>
        <v>0.70833333333333337</v>
      </c>
      <c r="M143" s="137">
        <f t="shared" si="39"/>
        <v>0</v>
      </c>
      <c r="N143" s="137">
        <f t="shared" si="39"/>
        <v>0</v>
      </c>
      <c r="O143" s="137">
        <f t="shared" si="39"/>
        <v>0</v>
      </c>
      <c r="P143" s="137">
        <f t="shared" si="39"/>
        <v>0</v>
      </c>
      <c r="Q143" s="137">
        <f t="shared" si="39"/>
        <v>0</v>
      </c>
      <c r="R143" s="137">
        <f t="shared" si="39"/>
        <v>0</v>
      </c>
      <c r="S143" s="137">
        <f t="shared" si="39"/>
        <v>0</v>
      </c>
      <c r="T143" s="137">
        <f t="shared" si="39"/>
        <v>0</v>
      </c>
      <c r="U143" s="137">
        <f t="shared" si="39"/>
        <v>0</v>
      </c>
      <c r="V143" s="137">
        <f t="shared" si="39"/>
        <v>100</v>
      </c>
      <c r="W143" s="137">
        <f t="shared" si="40"/>
        <v>100</v>
      </c>
      <c r="X143" s="137">
        <f t="shared" si="40"/>
        <v>100</v>
      </c>
      <c r="Y143" s="137">
        <f t="shared" si="40"/>
        <v>100</v>
      </c>
      <c r="Z143" s="137">
        <f t="shared" si="40"/>
        <v>100</v>
      </c>
      <c r="AA143" s="137">
        <f t="shared" si="40"/>
        <v>100</v>
      </c>
      <c r="AB143" s="137">
        <f t="shared" si="40"/>
        <v>100</v>
      </c>
      <c r="AC143" s="137">
        <f t="shared" si="40"/>
        <v>100</v>
      </c>
      <c r="AD143" s="137">
        <f t="shared" si="40"/>
        <v>0</v>
      </c>
      <c r="AE143" s="137">
        <f t="shared" si="40"/>
        <v>0</v>
      </c>
      <c r="AF143" s="137">
        <f t="shared" si="40"/>
        <v>0</v>
      </c>
      <c r="AG143" s="137">
        <f t="shared" si="40"/>
        <v>0</v>
      </c>
      <c r="AH143" s="137">
        <f t="shared" si="40"/>
        <v>0</v>
      </c>
      <c r="AI143" s="137">
        <f t="shared" si="40"/>
        <v>0</v>
      </c>
      <c r="AJ143" s="137">
        <f t="shared" si="40"/>
        <v>0</v>
      </c>
      <c r="AK143" s="136">
        <f ca="1">IF(AND(AND($AK$3&lt;=B143,B143&lt;=$AK$1),B143&lt;&gt;""),1,0)</f>
        <v>1</v>
      </c>
      <c r="AL143" s="136">
        <f>IF(OR(F143="工事・メンテ（共用可）",F143="要調整"),0.5,IF(F143="ヘリ訓練日",0.4,1))</f>
        <v>1</v>
      </c>
      <c r="AM143" s="136">
        <v>1</v>
      </c>
    </row>
    <row r="144" spans="1:39" ht="93.75">
      <c r="A144" s="149">
        <v>440</v>
      </c>
      <c r="B144" s="150">
        <v>46405</v>
      </c>
      <c r="C144" s="156">
        <v>9</v>
      </c>
      <c r="D144" s="156">
        <v>17</v>
      </c>
      <c r="E144" s="152" t="s">
        <v>70</v>
      </c>
      <c r="F144" s="151" t="s">
        <v>492</v>
      </c>
      <c r="G144" s="154" t="s">
        <v>494</v>
      </c>
      <c r="H144" s="138" t="str">
        <f>IF(OR(G144="中止",G144="取消"),"998",IF(ISNA(MATCH($E144,施設情報!$B$2:$B$96,0)),"999",INDEX(施設情報!$C$2:$C$96,MATCH($E144,施設情報!$B$2:$B$96,0))))</f>
        <v>050</v>
      </c>
      <c r="I144" s="139">
        <f t="shared" si="35"/>
        <v>46405</v>
      </c>
      <c r="J144" s="137" t="str">
        <f t="shared" si="36"/>
        <v>050-46405</v>
      </c>
      <c r="K144" s="137">
        <f t="shared" si="37"/>
        <v>0.375</v>
      </c>
      <c r="L144" s="137">
        <f t="shared" si="38"/>
        <v>0.70833333333333337</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100</v>
      </c>
      <c r="W144" s="137">
        <f t="shared" si="40"/>
        <v>100</v>
      </c>
      <c r="X144" s="137">
        <f t="shared" si="40"/>
        <v>100</v>
      </c>
      <c r="Y144" s="137">
        <f t="shared" si="40"/>
        <v>100</v>
      </c>
      <c r="Z144" s="137">
        <f t="shared" si="40"/>
        <v>100</v>
      </c>
      <c r="AA144" s="137">
        <f t="shared" si="40"/>
        <v>100</v>
      </c>
      <c r="AB144" s="137">
        <f t="shared" si="40"/>
        <v>100</v>
      </c>
      <c r="AC144" s="137">
        <f t="shared" si="40"/>
        <v>100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93.75">
      <c r="A145" s="149">
        <v>441</v>
      </c>
      <c r="B145" s="150">
        <v>46405</v>
      </c>
      <c r="C145" s="156">
        <v>9</v>
      </c>
      <c r="D145" s="156">
        <v>17</v>
      </c>
      <c r="E145" s="152" t="s">
        <v>71</v>
      </c>
      <c r="F145" s="151" t="s">
        <v>492</v>
      </c>
      <c r="G145" s="154" t="s">
        <v>494</v>
      </c>
      <c r="H145" s="138" t="str">
        <f>IF(OR(G145="中止",G145="取消"),"998",IF(ISNA(MATCH($E145,施設情報!$B$2:$B$96,0)),"999",INDEX(施設情報!$C$2:$C$96,MATCH($E145,施設情報!$B$2:$B$96,0))))</f>
        <v>051</v>
      </c>
      <c r="I145" s="139">
        <f t="shared" si="35"/>
        <v>46405</v>
      </c>
      <c r="J145" s="137" t="str">
        <f t="shared" si="36"/>
        <v>051-46405</v>
      </c>
      <c r="K145" s="137">
        <f t="shared" si="37"/>
        <v>0.375</v>
      </c>
      <c r="L145" s="137">
        <f t="shared" si="38"/>
        <v>0.70833333333333337</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100</v>
      </c>
      <c r="W145" s="137">
        <f t="shared" ref="W145:AJ154" si="42">IF(AND(W$3&gt;=$K145,W$3&lt;$L145),100*$AM145,0)</f>
        <v>100</v>
      </c>
      <c r="X145" s="137">
        <f t="shared" si="42"/>
        <v>100</v>
      </c>
      <c r="Y145" s="137">
        <f t="shared" si="42"/>
        <v>100</v>
      </c>
      <c r="Z145" s="137">
        <f t="shared" si="42"/>
        <v>100</v>
      </c>
      <c r="AA145" s="137">
        <f t="shared" si="42"/>
        <v>100</v>
      </c>
      <c r="AB145" s="137">
        <f t="shared" si="42"/>
        <v>100</v>
      </c>
      <c r="AC145" s="137">
        <f t="shared" si="42"/>
        <v>100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93.75">
      <c r="A146" s="149">
        <v>442</v>
      </c>
      <c r="B146" s="150">
        <v>46405</v>
      </c>
      <c r="C146" s="156">
        <v>9</v>
      </c>
      <c r="D146" s="156">
        <v>17</v>
      </c>
      <c r="E146" s="152" t="s">
        <v>72</v>
      </c>
      <c r="F146" s="151" t="s">
        <v>492</v>
      </c>
      <c r="G146" s="154" t="s">
        <v>494</v>
      </c>
      <c r="H146" s="138" t="str">
        <f>IF(OR(G146="中止",G146="取消"),"998",IF(ISNA(MATCH($E146,施設情報!$B$2:$B$96,0)),"999",INDEX(施設情報!$C$2:$C$96,MATCH($E146,施設情報!$B$2:$B$96,0))))</f>
        <v>052</v>
      </c>
      <c r="I146" s="139">
        <f t="shared" si="35"/>
        <v>46405</v>
      </c>
      <c r="J146" s="137" t="str">
        <f t="shared" si="36"/>
        <v>052-46405</v>
      </c>
      <c r="K146" s="137">
        <f t="shared" si="37"/>
        <v>0.375</v>
      </c>
      <c r="L146" s="137">
        <f t="shared" si="38"/>
        <v>0.70833333333333337</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0</v>
      </c>
      <c r="AE146" s="137">
        <f t="shared" si="42"/>
        <v>0</v>
      </c>
      <c r="AF146" s="137">
        <f t="shared" si="42"/>
        <v>0</v>
      </c>
      <c r="AG146" s="137">
        <f t="shared" si="42"/>
        <v>0</v>
      </c>
      <c r="AH146" s="137">
        <f t="shared" si="42"/>
        <v>0</v>
      </c>
      <c r="AI146" s="137">
        <f t="shared" si="42"/>
        <v>0</v>
      </c>
      <c r="AJ146" s="137">
        <f t="shared" si="42"/>
        <v>0</v>
      </c>
      <c r="AK146" s="136">
        <f ca="1">IF(AND(AND($AK$3&lt;=B146,B146&lt;=$AK$1),B146&lt;&gt;""),1,0)</f>
        <v>1</v>
      </c>
      <c r="AL146" s="136">
        <f>IF(OR(F146="工事・メンテ（共用可）",F146="要調整"),0.5,IF(F146="ヘリ訓練日",0.4,1))</f>
        <v>1</v>
      </c>
      <c r="AM146" s="136">
        <v>1</v>
      </c>
    </row>
    <row r="147" spans="1:39" ht="93.75">
      <c r="A147" s="149">
        <v>443</v>
      </c>
      <c r="B147" s="150">
        <v>46405</v>
      </c>
      <c r="C147" s="156">
        <v>9</v>
      </c>
      <c r="D147" s="156">
        <v>17</v>
      </c>
      <c r="E147" s="152" t="s">
        <v>73</v>
      </c>
      <c r="F147" s="151" t="s">
        <v>492</v>
      </c>
      <c r="G147" s="154" t="s">
        <v>494</v>
      </c>
      <c r="H147" s="138" t="str">
        <f>IF(OR(G147="中止",G147="取消"),"998",IF(ISNA(MATCH($E147,施設情報!$B$2:$B$96,0)),"999",INDEX(施設情報!$C$2:$C$96,MATCH($E147,施設情報!$B$2:$B$96,0))))</f>
        <v>053</v>
      </c>
      <c r="I147" s="139">
        <f t="shared" si="35"/>
        <v>46405</v>
      </c>
      <c r="J147" s="137" t="str">
        <f t="shared" si="36"/>
        <v>053-46405</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75">
      <c r="A148" s="149">
        <v>444</v>
      </c>
      <c r="B148" s="150">
        <v>46405</v>
      </c>
      <c r="C148" s="156">
        <v>9</v>
      </c>
      <c r="D148" s="156">
        <v>17</v>
      </c>
      <c r="E148" s="152" t="s">
        <v>74</v>
      </c>
      <c r="F148" s="151" t="s">
        <v>492</v>
      </c>
      <c r="G148" s="154" t="s">
        <v>494</v>
      </c>
      <c r="H148" s="138" t="str">
        <f>IF(OR(G148="中止",G148="取消"),"998",IF(ISNA(MATCH($E148,施設情報!$B$2:$B$96,0)),"999",INDEX(施設情報!$C$2:$C$96,MATCH($E148,施設情報!$B$2:$B$96,0))))</f>
        <v>048</v>
      </c>
      <c r="I148" s="139">
        <f t="shared" si="35"/>
        <v>46405</v>
      </c>
      <c r="J148" s="137" t="str">
        <f t="shared" si="36"/>
        <v>048-46405</v>
      </c>
      <c r="K148" s="137">
        <f t="shared" si="37"/>
        <v>0.375</v>
      </c>
      <c r="L148" s="137">
        <f t="shared" si="38"/>
        <v>0.70833333333333337</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c r="AL148" s="136">
        <f>IF(OR(F148="工事・メンテ（共用可）",F148="要調整"),0.5,IF(F148="ヘリ訓練日",0.4,1))</f>
        <v>1</v>
      </c>
      <c r="AM148" s="136">
        <v>1</v>
      </c>
    </row>
    <row r="149" spans="1:39" ht="75">
      <c r="A149" s="149">
        <v>445</v>
      </c>
      <c r="B149" s="150">
        <v>46405</v>
      </c>
      <c r="C149" s="156">
        <v>9</v>
      </c>
      <c r="D149" s="156">
        <v>17</v>
      </c>
      <c r="E149" s="152" t="s">
        <v>75</v>
      </c>
      <c r="F149" s="151" t="s">
        <v>492</v>
      </c>
      <c r="G149" s="154" t="s">
        <v>494</v>
      </c>
      <c r="H149" s="138" t="str">
        <f>IF(OR(G149="中止",G149="取消"),"998",IF(ISNA(MATCH($E149,施設情報!$B$2:$B$96,0)),"999",INDEX(施設情報!$C$2:$C$96,MATCH($E149,施設情報!$B$2:$B$96,0))))</f>
        <v>049</v>
      </c>
      <c r="I149" s="139">
        <f t="shared" si="35"/>
        <v>46405</v>
      </c>
      <c r="J149" s="137" t="str">
        <f t="shared" si="36"/>
        <v>049-46405</v>
      </c>
      <c r="K149" s="137">
        <f t="shared" si="37"/>
        <v>0.375</v>
      </c>
      <c r="L149" s="137">
        <f t="shared" si="38"/>
        <v>0.70833333333333337</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100</v>
      </c>
      <c r="W149" s="137">
        <f t="shared" si="42"/>
        <v>100</v>
      </c>
      <c r="X149" s="137">
        <f t="shared" si="42"/>
        <v>100</v>
      </c>
      <c r="Y149" s="137">
        <f t="shared" si="42"/>
        <v>100</v>
      </c>
      <c r="Z149" s="137">
        <f t="shared" si="42"/>
        <v>100</v>
      </c>
      <c r="AA149" s="137">
        <f t="shared" si="42"/>
        <v>100</v>
      </c>
      <c r="AB149" s="137">
        <f t="shared" si="42"/>
        <v>100</v>
      </c>
      <c r="AC149" s="137">
        <f t="shared" si="42"/>
        <v>100</v>
      </c>
      <c r="AD149" s="137">
        <f t="shared" si="42"/>
        <v>0</v>
      </c>
      <c r="AE149" s="137">
        <f t="shared" si="42"/>
        <v>0</v>
      </c>
      <c r="AF149" s="137">
        <f t="shared" si="42"/>
        <v>0</v>
      </c>
      <c r="AG149" s="137">
        <f t="shared" si="42"/>
        <v>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75">
      <c r="A150" s="149">
        <v>446</v>
      </c>
      <c r="B150" s="150">
        <v>46405</v>
      </c>
      <c r="C150" s="156">
        <v>9</v>
      </c>
      <c r="D150" s="156">
        <v>17</v>
      </c>
      <c r="E150" s="152" t="s">
        <v>76</v>
      </c>
      <c r="F150" s="151" t="s">
        <v>492</v>
      </c>
      <c r="G150" s="154" t="s">
        <v>494</v>
      </c>
      <c r="H150" s="138" t="str">
        <f>IF(OR(G150="中止",G150="取消"),"998",IF(ISNA(MATCH($E150,施設情報!$B$2:$B$96,0)),"999",INDEX(施設情報!$C$2:$C$96,MATCH($E150,施設情報!$B$2:$B$96,0))))</f>
        <v>054</v>
      </c>
      <c r="I150" s="139">
        <f t="shared" si="35"/>
        <v>46405</v>
      </c>
      <c r="J150" s="137" t="str">
        <f t="shared" si="36"/>
        <v>054-46405</v>
      </c>
      <c r="K150" s="137">
        <f t="shared" si="37"/>
        <v>0.375</v>
      </c>
      <c r="L150" s="137">
        <f t="shared" si="38"/>
        <v>0.70833333333333337</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0</v>
      </c>
      <c r="AE150" s="137">
        <f t="shared" si="42"/>
        <v>0</v>
      </c>
      <c r="AF150" s="137">
        <f t="shared" si="42"/>
        <v>0</v>
      </c>
      <c r="AG150" s="137">
        <f t="shared" si="42"/>
        <v>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112.5">
      <c r="A151" s="149">
        <v>447</v>
      </c>
      <c r="B151" s="150">
        <v>46405</v>
      </c>
      <c r="C151" s="156">
        <v>9</v>
      </c>
      <c r="D151" s="156">
        <v>17</v>
      </c>
      <c r="E151" s="152" t="s">
        <v>77</v>
      </c>
      <c r="F151" s="151" t="s">
        <v>492</v>
      </c>
      <c r="G151" s="154" t="s">
        <v>494</v>
      </c>
      <c r="H151" s="138" t="str">
        <f>IF(OR(G151="中止",G151="取消"),"998",IF(ISNA(MATCH($E151,施設情報!$B$2:$B$96,0)),"999",INDEX(施設情報!$C$2:$C$96,MATCH($E151,施設情報!$B$2:$B$96,0))))</f>
        <v>055</v>
      </c>
      <c r="I151" s="139">
        <f t="shared" si="35"/>
        <v>46405</v>
      </c>
      <c r="J151" s="137" t="str">
        <f t="shared" si="36"/>
        <v>055-46405</v>
      </c>
      <c r="K151" s="137">
        <f t="shared" si="37"/>
        <v>0.375</v>
      </c>
      <c r="L151" s="137">
        <f t="shared" si="38"/>
        <v>0.70833333333333337</v>
      </c>
      <c r="M151" s="137">
        <f t="shared" si="41"/>
        <v>0</v>
      </c>
      <c r="N151" s="137">
        <f t="shared" si="41"/>
        <v>0</v>
      </c>
      <c r="O151" s="137">
        <f t="shared" si="41"/>
        <v>0</v>
      </c>
      <c r="P151" s="137">
        <f t="shared" si="41"/>
        <v>0</v>
      </c>
      <c r="Q151" s="137">
        <f t="shared" si="41"/>
        <v>0</v>
      </c>
      <c r="R151" s="137">
        <f t="shared" si="41"/>
        <v>0</v>
      </c>
      <c r="S151" s="137">
        <f t="shared" si="41"/>
        <v>0</v>
      </c>
      <c r="T151" s="137">
        <f t="shared" si="41"/>
        <v>0</v>
      </c>
      <c r="U151" s="137">
        <f t="shared" si="41"/>
        <v>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0</v>
      </c>
      <c r="AE151" s="137">
        <f t="shared" si="42"/>
        <v>0</v>
      </c>
      <c r="AF151" s="137">
        <f t="shared" si="42"/>
        <v>0</v>
      </c>
      <c r="AG151" s="137">
        <f t="shared" si="42"/>
        <v>0</v>
      </c>
      <c r="AH151" s="137">
        <f t="shared" si="42"/>
        <v>0</v>
      </c>
      <c r="AI151" s="137">
        <f t="shared" si="42"/>
        <v>0</v>
      </c>
      <c r="AJ151" s="137">
        <f t="shared" si="42"/>
        <v>0</v>
      </c>
      <c r="AK151" s="136">
        <f ca="1">IF(AND(AND($AK$3&lt;=B151,B151&lt;=$AK$1),B151&lt;&gt;""),1,0)</f>
        <v>1</v>
      </c>
      <c r="AL151" s="136">
        <f>IF(OR(F151="工事・メンテ（共用可）",F151="要調整"),0.5,IF(F151="ヘリ訓練日",0.4,1))</f>
        <v>1</v>
      </c>
      <c r="AM151" s="136">
        <v>1</v>
      </c>
    </row>
    <row r="152" spans="1:39" ht="93.75">
      <c r="A152" s="149">
        <v>448</v>
      </c>
      <c r="B152" s="150">
        <v>46405</v>
      </c>
      <c r="C152" s="156">
        <v>9</v>
      </c>
      <c r="D152" s="156">
        <v>17</v>
      </c>
      <c r="E152" s="152" t="s">
        <v>78</v>
      </c>
      <c r="F152" s="151" t="s">
        <v>492</v>
      </c>
      <c r="G152" s="154" t="s">
        <v>494</v>
      </c>
      <c r="H152" s="138" t="str">
        <f>IF(OR(G152="中止",G152="取消"),"998",IF(ISNA(MATCH($E152,施設情報!$B$2:$B$96,0)),"999",INDEX(施設情報!$C$2:$C$96,MATCH($E152,施設情報!$B$2:$B$96,0))))</f>
        <v>056</v>
      </c>
      <c r="I152" s="139">
        <f t="shared" si="35"/>
        <v>46405</v>
      </c>
      <c r="J152" s="137" t="str">
        <f t="shared" si="36"/>
        <v>056-46405</v>
      </c>
      <c r="K152" s="137">
        <f t="shared" si="37"/>
        <v>0.375</v>
      </c>
      <c r="L152" s="137">
        <f t="shared" si="38"/>
        <v>0.70833333333333337</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0</v>
      </c>
      <c r="AE152" s="137">
        <f t="shared" si="42"/>
        <v>0</v>
      </c>
      <c r="AF152" s="137">
        <f t="shared" si="42"/>
        <v>0</v>
      </c>
      <c r="AG152" s="137">
        <f t="shared" si="42"/>
        <v>0</v>
      </c>
      <c r="AH152" s="137">
        <f t="shared" si="42"/>
        <v>0</v>
      </c>
      <c r="AI152" s="137">
        <f t="shared" si="42"/>
        <v>0</v>
      </c>
      <c r="AJ152" s="137">
        <f t="shared" si="42"/>
        <v>0</v>
      </c>
      <c r="AK152" s="136">
        <f ca="1">IF(AND(AND($AK$3&lt;=B152,B152&lt;=$AK$1),B152&lt;&gt;""),1,0)</f>
        <v>1</v>
      </c>
      <c r="AL152" s="136">
        <f>IF(OR(F152="工事・メンテ（共用可）",F152="要調整"),0.5,IF(F152="ヘリ訓練日",0.4,1))</f>
        <v>1</v>
      </c>
      <c r="AM152" s="136">
        <v>1</v>
      </c>
    </row>
    <row r="153" spans="1:39" ht="112.5">
      <c r="A153" s="149">
        <v>449</v>
      </c>
      <c r="B153" s="150">
        <v>46405</v>
      </c>
      <c r="C153" s="156">
        <v>9</v>
      </c>
      <c r="D153" s="156">
        <v>17</v>
      </c>
      <c r="E153" s="152" t="s">
        <v>79</v>
      </c>
      <c r="F153" s="151" t="s">
        <v>492</v>
      </c>
      <c r="G153" s="154" t="s">
        <v>494</v>
      </c>
      <c r="H153" s="138" t="str">
        <f>IF(OR(G153="中止",G153="取消"),"998",IF(ISNA(MATCH($E153,施設情報!$B$2:$B$96,0)),"999",INDEX(施設情報!$C$2:$C$96,MATCH($E153,施設情報!$B$2:$B$96,0))))</f>
        <v>057</v>
      </c>
      <c r="I153" s="139">
        <f t="shared" si="35"/>
        <v>46405</v>
      </c>
      <c r="J153" s="137" t="str">
        <f t="shared" si="36"/>
        <v>057-46405</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112.5">
      <c r="A154" s="149">
        <v>450</v>
      </c>
      <c r="B154" s="150">
        <v>46405</v>
      </c>
      <c r="C154" s="156">
        <v>9</v>
      </c>
      <c r="D154" s="156">
        <v>17</v>
      </c>
      <c r="E154" s="152" t="s">
        <v>80</v>
      </c>
      <c r="F154" s="151" t="s">
        <v>492</v>
      </c>
      <c r="G154" s="154" t="s">
        <v>494</v>
      </c>
      <c r="H154" s="138" t="str">
        <f>IF(OR(G154="中止",G154="取消"),"998",IF(ISNA(MATCH($E154,施設情報!$B$2:$B$96,0)),"999",INDEX(施設情報!$C$2:$C$96,MATCH($E154,施設情報!$B$2:$B$96,0))))</f>
        <v>058</v>
      </c>
      <c r="I154" s="139">
        <f t="shared" si="35"/>
        <v>46405</v>
      </c>
      <c r="J154" s="137" t="str">
        <f t="shared" si="36"/>
        <v>058-46405</v>
      </c>
      <c r="K154" s="137">
        <f t="shared" si="37"/>
        <v>0.375</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93.75">
      <c r="A155" s="149">
        <v>451</v>
      </c>
      <c r="B155" s="150">
        <v>46405</v>
      </c>
      <c r="C155" s="156">
        <v>9</v>
      </c>
      <c r="D155" s="156">
        <v>17</v>
      </c>
      <c r="E155" s="152" t="s">
        <v>81</v>
      </c>
      <c r="F155" s="151" t="s">
        <v>492</v>
      </c>
      <c r="G155" s="154" t="s">
        <v>494</v>
      </c>
      <c r="H155" s="138" t="str">
        <f>IF(OR(G155="中止",G155="取消"),"998",IF(ISNA(MATCH($E155,施設情報!$B$2:$B$96,0)),"999",INDEX(施設情報!$C$2:$C$96,MATCH($E155,施設情報!$B$2:$B$96,0))))</f>
        <v>059</v>
      </c>
      <c r="I155" s="139">
        <f t="shared" si="35"/>
        <v>46405</v>
      </c>
      <c r="J155" s="137" t="str">
        <f t="shared" si="36"/>
        <v>059-46405</v>
      </c>
      <c r="K155" s="137">
        <f t="shared" si="37"/>
        <v>0.375</v>
      </c>
      <c r="L155" s="137">
        <f t="shared" si="38"/>
        <v>0.70833333333333337</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100</v>
      </c>
      <c r="W155" s="137">
        <f t="shared" ref="W155:AJ164" si="44">IF(AND(W$3&gt;=$K155,W$3&lt;$L155),100*$AM155,0)</f>
        <v>100</v>
      </c>
      <c r="X155" s="137">
        <f t="shared" si="44"/>
        <v>100</v>
      </c>
      <c r="Y155" s="137">
        <f t="shared" si="44"/>
        <v>100</v>
      </c>
      <c r="Z155" s="137">
        <f t="shared" si="44"/>
        <v>100</v>
      </c>
      <c r="AA155" s="137">
        <f t="shared" si="44"/>
        <v>100</v>
      </c>
      <c r="AB155" s="137">
        <f t="shared" si="44"/>
        <v>100</v>
      </c>
      <c r="AC155" s="137">
        <f t="shared" si="44"/>
        <v>100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93.75">
      <c r="A156" s="149">
        <v>452</v>
      </c>
      <c r="B156" s="150">
        <v>46405</v>
      </c>
      <c r="C156" s="156">
        <v>9</v>
      </c>
      <c r="D156" s="156">
        <v>17</v>
      </c>
      <c r="E156" s="152" t="s">
        <v>82</v>
      </c>
      <c r="F156" s="151" t="s">
        <v>492</v>
      </c>
      <c r="G156" s="154" t="s">
        <v>494</v>
      </c>
      <c r="H156" s="138" t="str">
        <f>IF(OR(G156="中止",G156="取消"),"998",IF(ISNA(MATCH($E156,施設情報!$B$2:$B$96,0)),"999",INDEX(施設情報!$C$2:$C$96,MATCH($E156,施設情報!$B$2:$B$96,0))))</f>
        <v>060</v>
      </c>
      <c r="I156" s="139">
        <f t="shared" si="35"/>
        <v>46405</v>
      </c>
      <c r="J156" s="137" t="str">
        <f t="shared" si="36"/>
        <v>060-46405</v>
      </c>
      <c r="K156" s="137">
        <f t="shared" si="37"/>
        <v>0.375</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56.25">
      <c r="A157" s="149">
        <v>453</v>
      </c>
      <c r="B157" s="150">
        <v>46405</v>
      </c>
      <c r="C157" s="156">
        <v>9</v>
      </c>
      <c r="D157" s="156">
        <v>17</v>
      </c>
      <c r="E157" s="152" t="s">
        <v>83</v>
      </c>
      <c r="F157" s="151" t="s">
        <v>495</v>
      </c>
      <c r="G157" s="154" t="s">
        <v>494</v>
      </c>
      <c r="H157" s="138" t="str">
        <f>IF(OR(G157="中止",G157="取消"),"998",IF(ISNA(MATCH($E157,施設情報!$B$2:$B$96,0)),"999",INDEX(施設情報!$C$2:$C$96,MATCH($E157,施設情報!$B$2:$B$96,0))))</f>
        <v>067</v>
      </c>
      <c r="I157" s="139">
        <f t="shared" si="35"/>
        <v>46405</v>
      </c>
      <c r="J157" s="137" t="str">
        <f t="shared" si="36"/>
        <v>067-46405</v>
      </c>
      <c r="K157" s="137">
        <f t="shared" si="37"/>
        <v>0.375</v>
      </c>
      <c r="L157" s="137">
        <f t="shared" si="38"/>
        <v>0.70833333333333337</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50</v>
      </c>
      <c r="W157" s="137">
        <f t="shared" si="44"/>
        <v>50</v>
      </c>
      <c r="X157" s="137">
        <f t="shared" si="44"/>
        <v>50</v>
      </c>
      <c r="Y157" s="137">
        <f t="shared" si="44"/>
        <v>50</v>
      </c>
      <c r="Z157" s="137">
        <f t="shared" si="44"/>
        <v>50</v>
      </c>
      <c r="AA157" s="137">
        <f t="shared" si="44"/>
        <v>50</v>
      </c>
      <c r="AB157" s="137">
        <f t="shared" si="44"/>
        <v>50</v>
      </c>
      <c r="AC157" s="137">
        <f t="shared" si="44"/>
        <v>50</v>
      </c>
      <c r="AD157" s="137">
        <f t="shared" si="44"/>
        <v>0</v>
      </c>
      <c r="AE157" s="137">
        <f t="shared" si="44"/>
        <v>0</v>
      </c>
      <c r="AF157" s="137">
        <f t="shared" si="44"/>
        <v>0</v>
      </c>
      <c r="AG157" s="137">
        <f t="shared" si="44"/>
        <v>0</v>
      </c>
      <c r="AH157" s="137">
        <f t="shared" si="44"/>
        <v>0</v>
      </c>
      <c r="AI157" s="137">
        <f t="shared" si="44"/>
        <v>0</v>
      </c>
      <c r="AJ157" s="137">
        <f t="shared" si="44"/>
        <v>0</v>
      </c>
      <c r="AK157" s="136">
        <f ca="1">IF(AND(AND($AK$3&lt;=B157,B157&lt;=$AK$1),B157&lt;&gt;""),1,0)</f>
        <v>1</v>
      </c>
      <c r="AL157" s="136">
        <f>IF(OR(F157="工事・メンテ（共用可）",F157="要調整"),0.5,IF(F157="ヘリ訓練日",0.4,1))</f>
        <v>0.5</v>
      </c>
      <c r="AM157" s="136">
        <v>0.5</v>
      </c>
    </row>
    <row r="158" spans="1:39" ht="56.25">
      <c r="A158" s="149">
        <v>454</v>
      </c>
      <c r="B158" s="150">
        <v>46405</v>
      </c>
      <c r="C158" s="156">
        <v>9</v>
      </c>
      <c r="D158" s="156">
        <v>17</v>
      </c>
      <c r="E158" s="152" t="s">
        <v>84</v>
      </c>
      <c r="F158" s="151" t="s">
        <v>495</v>
      </c>
      <c r="G158" s="154" t="s">
        <v>494</v>
      </c>
      <c r="H158" s="138" t="str">
        <f>IF(OR(G158="中止",G158="取消"),"998",IF(ISNA(MATCH($E158,施設情報!$B$2:$B$96,0)),"999",INDEX(施設情報!$C$2:$C$96,MATCH($E158,施設情報!$B$2:$B$96,0))))</f>
        <v>065</v>
      </c>
      <c r="I158" s="139">
        <f t="shared" si="35"/>
        <v>46405</v>
      </c>
      <c r="J158" s="137" t="str">
        <f t="shared" si="36"/>
        <v>065-46405</v>
      </c>
      <c r="K158" s="137">
        <f t="shared" si="37"/>
        <v>0.375</v>
      </c>
      <c r="L158" s="137">
        <f t="shared" si="38"/>
        <v>0.70833333333333337</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50</v>
      </c>
      <c r="W158" s="137">
        <f t="shared" si="44"/>
        <v>50</v>
      </c>
      <c r="X158" s="137">
        <f t="shared" si="44"/>
        <v>50</v>
      </c>
      <c r="Y158" s="137">
        <f t="shared" si="44"/>
        <v>50</v>
      </c>
      <c r="Z158" s="137">
        <f t="shared" si="44"/>
        <v>50</v>
      </c>
      <c r="AA158" s="137">
        <f t="shared" si="44"/>
        <v>50</v>
      </c>
      <c r="AB158" s="137">
        <f t="shared" si="44"/>
        <v>50</v>
      </c>
      <c r="AC158" s="137">
        <f t="shared" si="44"/>
        <v>50</v>
      </c>
      <c r="AD158" s="137">
        <f t="shared" si="44"/>
        <v>0</v>
      </c>
      <c r="AE158" s="137">
        <f t="shared" si="44"/>
        <v>0</v>
      </c>
      <c r="AF158" s="137">
        <f t="shared" si="44"/>
        <v>0</v>
      </c>
      <c r="AG158" s="137">
        <f t="shared" si="44"/>
        <v>0</v>
      </c>
      <c r="AH158" s="137">
        <f t="shared" si="44"/>
        <v>0</v>
      </c>
      <c r="AI158" s="137">
        <f t="shared" si="44"/>
        <v>0</v>
      </c>
      <c r="AJ158" s="137">
        <f t="shared" si="44"/>
        <v>0</v>
      </c>
      <c r="AK158" s="136">
        <f ca="1">IF(AND(AND($AK$3&lt;=B158,B158&lt;=$AK$1),B158&lt;&gt;""),1,0)</f>
        <v>1</v>
      </c>
      <c r="AL158" s="136">
        <f>IF(OR(F158="工事・メンテ（共用可）",F158="要調整"),0.5,IF(F158="ヘリ訓練日",0.4,1))</f>
        <v>0.5</v>
      </c>
      <c r="AM158" s="136">
        <v>0.5</v>
      </c>
    </row>
    <row r="159" spans="1:39" ht="56.25">
      <c r="A159" s="149">
        <v>455</v>
      </c>
      <c r="B159" s="150">
        <v>46405</v>
      </c>
      <c r="C159" s="156">
        <v>9</v>
      </c>
      <c r="D159" s="156">
        <v>17</v>
      </c>
      <c r="E159" s="152" t="s">
        <v>85</v>
      </c>
      <c r="F159" s="151" t="s">
        <v>495</v>
      </c>
      <c r="G159" s="154" t="s">
        <v>494</v>
      </c>
      <c r="H159" s="138" t="str">
        <f>IF(OR(G159="中止",G159="取消"),"998",IF(ISNA(MATCH($E159,施設情報!$B$2:$B$96,0)),"999",INDEX(施設情報!$C$2:$C$96,MATCH($E159,施設情報!$B$2:$B$96,0))))</f>
        <v>066</v>
      </c>
      <c r="I159" s="139">
        <f t="shared" si="35"/>
        <v>46405</v>
      </c>
      <c r="J159" s="137" t="str">
        <f t="shared" si="36"/>
        <v>066-46405</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50</v>
      </c>
      <c r="W159" s="137">
        <f t="shared" si="44"/>
        <v>50</v>
      </c>
      <c r="X159" s="137">
        <f t="shared" si="44"/>
        <v>50</v>
      </c>
      <c r="Y159" s="137">
        <f t="shared" si="44"/>
        <v>50</v>
      </c>
      <c r="Z159" s="137">
        <f t="shared" si="44"/>
        <v>50</v>
      </c>
      <c r="AA159" s="137">
        <f t="shared" si="44"/>
        <v>50</v>
      </c>
      <c r="AB159" s="137">
        <f t="shared" si="44"/>
        <v>50</v>
      </c>
      <c r="AC159" s="137">
        <f t="shared" si="44"/>
        <v>50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0.5</v>
      </c>
      <c r="AM159" s="136">
        <v>0.5</v>
      </c>
    </row>
    <row r="160" spans="1:39" ht="37.5">
      <c r="A160" s="149">
        <v>456</v>
      </c>
      <c r="B160" s="150">
        <v>46405</v>
      </c>
      <c r="C160" s="156">
        <v>9</v>
      </c>
      <c r="D160" s="156">
        <v>17</v>
      </c>
      <c r="E160" s="152" t="s">
        <v>86</v>
      </c>
      <c r="F160" s="151" t="s">
        <v>492</v>
      </c>
      <c r="G160" s="154" t="s">
        <v>494</v>
      </c>
      <c r="H160" s="138" t="str">
        <f>IF(OR(G160="中止",G160="取消"),"998",IF(ISNA(MATCH($E160,施設情報!$B$2:$B$96,0)),"999",INDEX(施設情報!$C$2:$C$96,MATCH($E160,施設情報!$B$2:$B$96,0))))</f>
        <v>068</v>
      </c>
      <c r="I160" s="139">
        <f t="shared" si="35"/>
        <v>46405</v>
      </c>
      <c r="J160" s="137" t="str">
        <f t="shared" si="36"/>
        <v>068-46405</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37.5">
      <c r="A161" s="149">
        <v>457</v>
      </c>
      <c r="B161" s="150">
        <v>46405</v>
      </c>
      <c r="C161" s="156">
        <v>9</v>
      </c>
      <c r="D161" s="156">
        <v>17</v>
      </c>
      <c r="E161" s="152" t="s">
        <v>87</v>
      </c>
      <c r="F161" s="151" t="s">
        <v>495</v>
      </c>
      <c r="G161" s="154" t="s">
        <v>494</v>
      </c>
      <c r="H161" s="138" t="str">
        <f>IF(OR(G161="中止",G161="取消"),"998",IF(ISNA(MATCH($E161,施設情報!$B$2:$B$96,0)),"999",INDEX(施設情報!$C$2:$C$96,MATCH($E161,施設情報!$B$2:$B$96,0))))</f>
        <v>063</v>
      </c>
      <c r="I161" s="139">
        <f t="shared" si="35"/>
        <v>46405</v>
      </c>
      <c r="J161" s="137" t="str">
        <f t="shared" si="36"/>
        <v>063-46405</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50</v>
      </c>
      <c r="W161" s="137">
        <f t="shared" si="44"/>
        <v>50</v>
      </c>
      <c r="X161" s="137">
        <f t="shared" si="44"/>
        <v>50</v>
      </c>
      <c r="Y161" s="137">
        <f t="shared" si="44"/>
        <v>50</v>
      </c>
      <c r="Z161" s="137">
        <f t="shared" si="44"/>
        <v>50</v>
      </c>
      <c r="AA161" s="137">
        <f t="shared" si="44"/>
        <v>50</v>
      </c>
      <c r="AB161" s="137">
        <f t="shared" si="44"/>
        <v>50</v>
      </c>
      <c r="AC161" s="137">
        <f t="shared" si="44"/>
        <v>50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0.5</v>
      </c>
      <c r="AM161" s="136">
        <v>0.5</v>
      </c>
    </row>
    <row r="162" spans="1:39" ht="37.5">
      <c r="A162" s="149">
        <v>458</v>
      </c>
      <c r="B162" s="150">
        <v>46405</v>
      </c>
      <c r="C162" s="156">
        <v>9</v>
      </c>
      <c r="D162" s="156">
        <v>17</v>
      </c>
      <c r="E162" s="152" t="s">
        <v>88</v>
      </c>
      <c r="F162" s="151" t="s">
        <v>495</v>
      </c>
      <c r="G162" s="154" t="s">
        <v>494</v>
      </c>
      <c r="H162" s="138" t="str">
        <f>IF(OR(G162="中止",G162="取消"),"998",IF(ISNA(MATCH($E162,施設情報!$B$2:$B$96,0)),"999",INDEX(施設情報!$C$2:$C$96,MATCH($E162,施設情報!$B$2:$B$96,0))))</f>
        <v>064</v>
      </c>
      <c r="I162" s="139">
        <f t="shared" si="35"/>
        <v>46405</v>
      </c>
      <c r="J162" s="137" t="str">
        <f t="shared" si="36"/>
        <v>064-46405</v>
      </c>
      <c r="K162" s="137">
        <f t="shared" si="37"/>
        <v>0.375</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50</v>
      </c>
      <c r="W162" s="137">
        <f t="shared" si="44"/>
        <v>50</v>
      </c>
      <c r="X162" s="137">
        <f t="shared" si="44"/>
        <v>50</v>
      </c>
      <c r="Y162" s="137">
        <f t="shared" si="44"/>
        <v>50</v>
      </c>
      <c r="Z162" s="137">
        <f t="shared" si="44"/>
        <v>50</v>
      </c>
      <c r="AA162" s="137">
        <f t="shared" si="44"/>
        <v>50</v>
      </c>
      <c r="AB162" s="137">
        <f t="shared" si="44"/>
        <v>50</v>
      </c>
      <c r="AC162" s="137">
        <f t="shared" si="44"/>
        <v>50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0.5</v>
      </c>
      <c r="AM162" s="136">
        <v>0.5</v>
      </c>
    </row>
    <row r="163" spans="1:39" ht="37.5">
      <c r="A163" s="149">
        <v>459</v>
      </c>
      <c r="B163" s="150">
        <v>46405</v>
      </c>
      <c r="C163" s="156">
        <v>9</v>
      </c>
      <c r="D163" s="156">
        <v>17</v>
      </c>
      <c r="E163" s="152" t="s">
        <v>89</v>
      </c>
      <c r="F163" s="151" t="s">
        <v>492</v>
      </c>
      <c r="G163" s="154" t="s">
        <v>494</v>
      </c>
      <c r="H163" s="138" t="str">
        <f>IF(OR(G163="中止",G163="取消"),"998",IF(ISNA(MATCH($E163,施設情報!$B$2:$B$96,0)),"999",INDEX(施設情報!$C$2:$C$96,MATCH($E163,施設情報!$B$2:$B$96,0))))</f>
        <v>019</v>
      </c>
      <c r="I163" s="139">
        <f t="shared" si="35"/>
        <v>46405</v>
      </c>
      <c r="J163" s="137" t="str">
        <f t="shared" si="36"/>
        <v>019-46405</v>
      </c>
      <c r="K163" s="137">
        <f t="shared" si="37"/>
        <v>0.375</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100</v>
      </c>
      <c r="W163" s="137">
        <f t="shared" si="44"/>
        <v>100</v>
      </c>
      <c r="X163" s="137">
        <f t="shared" si="44"/>
        <v>100</v>
      </c>
      <c r="Y163" s="137">
        <f t="shared" si="44"/>
        <v>100</v>
      </c>
      <c r="Z163" s="137">
        <f t="shared" si="44"/>
        <v>100</v>
      </c>
      <c r="AA163" s="137">
        <f t="shared" si="44"/>
        <v>100</v>
      </c>
      <c r="AB163" s="137">
        <f t="shared" si="44"/>
        <v>100</v>
      </c>
      <c r="AC163" s="137">
        <f t="shared" si="44"/>
        <v>100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37.5">
      <c r="A164" s="149">
        <v>460</v>
      </c>
      <c r="B164" s="150">
        <v>46405</v>
      </c>
      <c r="C164" s="156">
        <v>9</v>
      </c>
      <c r="D164" s="156">
        <v>17</v>
      </c>
      <c r="E164" s="152" t="s">
        <v>90</v>
      </c>
      <c r="F164" s="151" t="s">
        <v>492</v>
      </c>
      <c r="G164" s="154" t="s">
        <v>494</v>
      </c>
      <c r="H164" s="138" t="str">
        <f>IF(OR(G164="中止",G164="取消"),"998",IF(ISNA(MATCH($E164,施設情報!$B$2:$B$96,0)),"999",INDEX(施設情報!$C$2:$C$96,MATCH($E164,施設情報!$B$2:$B$96,0))))</f>
        <v>018</v>
      </c>
      <c r="I164" s="139">
        <f t="shared" si="35"/>
        <v>46405</v>
      </c>
      <c r="J164" s="137" t="str">
        <f t="shared" si="36"/>
        <v>018-46405</v>
      </c>
      <c r="K164" s="137">
        <f t="shared" si="37"/>
        <v>0.375</v>
      </c>
      <c r="L164" s="137">
        <f t="shared" si="38"/>
        <v>0.70833333333333337</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100</v>
      </c>
      <c r="W164" s="137">
        <f t="shared" si="44"/>
        <v>100</v>
      </c>
      <c r="X164" s="137">
        <f t="shared" si="44"/>
        <v>100</v>
      </c>
      <c r="Y164" s="137">
        <f t="shared" si="44"/>
        <v>100</v>
      </c>
      <c r="Z164" s="137">
        <f t="shared" si="44"/>
        <v>100</v>
      </c>
      <c r="AA164" s="137">
        <f t="shared" si="44"/>
        <v>100</v>
      </c>
      <c r="AB164" s="137">
        <f t="shared" si="44"/>
        <v>100</v>
      </c>
      <c r="AC164" s="137">
        <f t="shared" si="44"/>
        <v>100</v>
      </c>
      <c r="AD164" s="137">
        <f t="shared" si="44"/>
        <v>0</v>
      </c>
      <c r="AE164" s="137">
        <f t="shared" si="44"/>
        <v>0</v>
      </c>
      <c r="AF164" s="137">
        <f t="shared" si="44"/>
        <v>0</v>
      </c>
      <c r="AG164" s="137">
        <f t="shared" si="44"/>
        <v>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36">
      <c r="A165" s="149">
        <v>464</v>
      </c>
      <c r="B165" s="150">
        <v>46405</v>
      </c>
      <c r="C165" s="156">
        <v>9</v>
      </c>
      <c r="D165" s="156">
        <v>17</v>
      </c>
      <c r="E165" s="152" t="s">
        <v>91</v>
      </c>
      <c r="F165" s="151" t="s">
        <v>490</v>
      </c>
      <c r="G165" s="154" t="s">
        <v>493</v>
      </c>
      <c r="H165" s="138" t="str">
        <f>IF(OR(G165="中止",G165="取消"),"998",IF(ISNA(MATCH($E165,施設情報!$B$2:$B$96,0)),"999",INDEX(施設情報!$C$2:$C$96,MATCH($E165,施設情報!$B$2:$B$96,0))))</f>
        <v>998</v>
      </c>
      <c r="I165" s="139">
        <f t="shared" si="35"/>
        <v>46405</v>
      </c>
      <c r="J165" s="137" t="str">
        <f t="shared" si="36"/>
        <v>998-46405</v>
      </c>
      <c r="K165" s="137">
        <f t="shared" si="37"/>
        <v>0.375</v>
      </c>
      <c r="L165" s="137">
        <f t="shared" si="38"/>
        <v>0.70833333333333337</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0</v>
      </c>
      <c r="AE165" s="137">
        <f t="shared" si="46"/>
        <v>0</v>
      </c>
      <c r="AF165" s="137">
        <f t="shared" si="46"/>
        <v>0</v>
      </c>
      <c r="AG165" s="137">
        <f t="shared" si="46"/>
        <v>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72">
      <c r="A166" s="149">
        <v>479</v>
      </c>
      <c r="B166" s="150">
        <v>46405</v>
      </c>
      <c r="C166" s="156">
        <v>9</v>
      </c>
      <c r="D166" s="156">
        <v>17</v>
      </c>
      <c r="E166" s="152" t="s">
        <v>93</v>
      </c>
      <c r="F166" s="151" t="s">
        <v>490</v>
      </c>
      <c r="G166" s="154" t="s">
        <v>493</v>
      </c>
      <c r="H166" s="138" t="str">
        <f>IF(OR(G166="中止",G166="取消"),"998",IF(ISNA(MATCH($E166,施設情報!$B$2:$B$96,0)),"999",INDEX(施設情報!$C$2:$C$96,MATCH($E166,施設情報!$B$2:$B$96,0))))</f>
        <v>998</v>
      </c>
      <c r="I166" s="139">
        <f t="shared" si="35"/>
        <v>46405</v>
      </c>
      <c r="J166" s="137" t="str">
        <f t="shared" si="36"/>
        <v>998-46405</v>
      </c>
      <c r="K166" s="137">
        <f t="shared" si="37"/>
        <v>0.375</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90">
      <c r="A167" s="149">
        <v>494</v>
      </c>
      <c r="B167" s="150">
        <v>46405</v>
      </c>
      <c r="C167" s="156">
        <v>9</v>
      </c>
      <c r="D167" s="156">
        <v>17</v>
      </c>
      <c r="E167" s="2" t="s">
        <v>94</v>
      </c>
      <c r="F167" s="151" t="s">
        <v>490</v>
      </c>
      <c r="G167" s="154" t="s">
        <v>493</v>
      </c>
      <c r="H167" s="138" t="str">
        <f>IF(OR(G167="中止",G167="取消"),"998",IF(ISNA(MATCH($E167,施設情報!$B$2:$B$96,0)),"999",INDEX(施設情報!$C$2:$C$96,MATCH($E167,施設情報!$B$2:$B$96,0))))</f>
        <v>998</v>
      </c>
      <c r="I167" s="139">
        <f t="shared" si="35"/>
        <v>46405</v>
      </c>
      <c r="J167" s="137" t="str">
        <f t="shared" si="36"/>
        <v>998-46405</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100</v>
      </c>
      <c r="W167" s="137">
        <f t="shared" si="46"/>
        <v>100</v>
      </c>
      <c r="X167" s="137">
        <f t="shared" si="46"/>
        <v>100</v>
      </c>
      <c r="Y167" s="137">
        <f t="shared" si="46"/>
        <v>100</v>
      </c>
      <c r="Z167" s="137">
        <f t="shared" si="46"/>
        <v>100</v>
      </c>
      <c r="AA167" s="137">
        <f t="shared" si="46"/>
        <v>100</v>
      </c>
      <c r="AB167" s="137">
        <f t="shared" si="46"/>
        <v>100</v>
      </c>
      <c r="AC167" s="137">
        <f t="shared" si="46"/>
        <v>100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1</v>
      </c>
      <c r="AM167" s="136">
        <v>1</v>
      </c>
    </row>
    <row r="168" spans="1:39" ht="72">
      <c r="A168" s="149">
        <v>509</v>
      </c>
      <c r="B168" s="150">
        <v>46405</v>
      </c>
      <c r="C168" s="156">
        <v>9</v>
      </c>
      <c r="D168" s="156">
        <v>17</v>
      </c>
      <c r="E168" s="2" t="s">
        <v>92</v>
      </c>
      <c r="F168" s="151" t="s">
        <v>490</v>
      </c>
      <c r="G168" s="154" t="s">
        <v>493</v>
      </c>
      <c r="H168" s="138" t="str">
        <f>IF(OR(G168="中止",G168="取消"),"998",IF(ISNA(MATCH($E168,施設情報!$B$2:$B$96,0)),"999",INDEX(施設情報!$C$2:$C$96,MATCH($E168,施設情報!$B$2:$B$96,0))))</f>
        <v>998</v>
      </c>
      <c r="I168" s="139">
        <f t="shared" si="35"/>
        <v>46405</v>
      </c>
      <c r="J168" s="137" t="str">
        <f t="shared" si="36"/>
        <v>998-46405</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100</v>
      </c>
      <c r="W168" s="137">
        <f t="shared" si="46"/>
        <v>100</v>
      </c>
      <c r="X168" s="137">
        <f t="shared" si="46"/>
        <v>100</v>
      </c>
      <c r="Y168" s="137">
        <f t="shared" si="46"/>
        <v>100</v>
      </c>
      <c r="Z168" s="137">
        <f t="shared" si="46"/>
        <v>100</v>
      </c>
      <c r="AA168" s="137">
        <f t="shared" si="46"/>
        <v>100</v>
      </c>
      <c r="AB168" s="137">
        <f t="shared" si="46"/>
        <v>100</v>
      </c>
      <c r="AC168" s="137">
        <f t="shared" si="46"/>
        <v>100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1</v>
      </c>
      <c r="AM168" s="136">
        <v>1</v>
      </c>
    </row>
    <row r="169" spans="1:39" ht="36">
      <c r="A169" s="149">
        <v>524</v>
      </c>
      <c r="B169" s="150">
        <v>46405</v>
      </c>
      <c r="C169" s="156">
        <v>9</v>
      </c>
      <c r="D169" s="156">
        <v>17</v>
      </c>
      <c r="E169" s="152" t="s">
        <v>91</v>
      </c>
      <c r="F169" s="151" t="s">
        <v>490</v>
      </c>
      <c r="G169" s="154" t="s">
        <v>493</v>
      </c>
      <c r="H169" s="138" t="str">
        <f>IF(OR(G169="中止",G169="取消"),"998",IF(ISNA(MATCH($E169,施設情報!$B$2:$B$96,0)),"999",INDEX(施設情報!$C$2:$C$96,MATCH($E169,施設情報!$B$2:$B$96,0))))</f>
        <v>998</v>
      </c>
      <c r="I169" s="139">
        <f t="shared" si="35"/>
        <v>46405</v>
      </c>
      <c r="J169" s="137" t="str">
        <f t="shared" si="36"/>
        <v>998-46405</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100</v>
      </c>
      <c r="W169" s="137">
        <f t="shared" si="46"/>
        <v>100</v>
      </c>
      <c r="X169" s="137">
        <f t="shared" si="46"/>
        <v>100</v>
      </c>
      <c r="Y169" s="137">
        <f t="shared" si="46"/>
        <v>100</v>
      </c>
      <c r="Z169" s="137">
        <f t="shared" si="46"/>
        <v>100</v>
      </c>
      <c r="AA169" s="137">
        <f t="shared" si="46"/>
        <v>100</v>
      </c>
      <c r="AB169" s="137">
        <f t="shared" si="46"/>
        <v>100</v>
      </c>
      <c r="AC169" s="137">
        <f t="shared" si="46"/>
        <v>100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1</v>
      </c>
      <c r="AM169" s="136">
        <v>1</v>
      </c>
    </row>
    <row r="170" spans="1:39" ht="72">
      <c r="A170" s="149">
        <v>541</v>
      </c>
      <c r="B170" s="150">
        <v>46405</v>
      </c>
      <c r="C170" s="156">
        <v>9</v>
      </c>
      <c r="D170" s="156">
        <v>17</v>
      </c>
      <c r="E170" s="152" t="s">
        <v>93</v>
      </c>
      <c r="F170" s="151" t="s">
        <v>490</v>
      </c>
      <c r="G170" s="154" t="s">
        <v>493</v>
      </c>
      <c r="H170" s="138" t="str">
        <f>IF(OR(G170="中止",G170="取消"),"998",IF(ISNA(MATCH($E170,施設情報!$B$2:$B$96,0)),"999",INDEX(施設情報!$C$2:$C$96,MATCH($E170,施設情報!$B$2:$B$96,0))))</f>
        <v>998</v>
      </c>
      <c r="I170" s="139">
        <f t="shared" si="35"/>
        <v>46405</v>
      </c>
      <c r="J170" s="137" t="str">
        <f t="shared" si="36"/>
        <v>998-46405</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100</v>
      </c>
      <c r="W170" s="137">
        <f t="shared" si="46"/>
        <v>100</v>
      </c>
      <c r="X170" s="137">
        <f t="shared" si="46"/>
        <v>100</v>
      </c>
      <c r="Y170" s="137">
        <f t="shared" si="46"/>
        <v>100</v>
      </c>
      <c r="Z170" s="137">
        <f t="shared" si="46"/>
        <v>100</v>
      </c>
      <c r="AA170" s="137">
        <f t="shared" si="46"/>
        <v>100</v>
      </c>
      <c r="AB170" s="137">
        <f t="shared" si="46"/>
        <v>100</v>
      </c>
      <c r="AC170" s="137">
        <f t="shared" si="46"/>
        <v>100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1</v>
      </c>
      <c r="AM170" s="136">
        <v>1</v>
      </c>
    </row>
    <row r="171" spans="1:39" ht="90">
      <c r="A171" s="149">
        <v>558</v>
      </c>
      <c r="B171" s="150">
        <v>46405</v>
      </c>
      <c r="C171" s="156">
        <v>9</v>
      </c>
      <c r="D171" s="156">
        <v>17</v>
      </c>
      <c r="E171" s="152" t="s">
        <v>94</v>
      </c>
      <c r="F171" s="151" t="s">
        <v>490</v>
      </c>
      <c r="G171" s="154" t="s">
        <v>493</v>
      </c>
      <c r="H171" s="138" t="str">
        <f>IF(OR(G171="中止",G171="取消"),"998",IF(ISNA(MATCH($E171,施設情報!$B$2:$B$96,0)),"999",INDEX(施設情報!$C$2:$C$96,MATCH($E171,施設情報!$B$2:$B$96,0))))</f>
        <v>998</v>
      </c>
      <c r="I171" s="139">
        <f t="shared" si="35"/>
        <v>46405</v>
      </c>
      <c r="J171" s="137" t="str">
        <f t="shared" si="36"/>
        <v>998-46405</v>
      </c>
      <c r="K171" s="137">
        <f t="shared" si="37"/>
        <v>0.375</v>
      </c>
      <c r="L171" s="137">
        <f t="shared" si="38"/>
        <v>0.70833333333333337</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0</v>
      </c>
      <c r="AE171" s="137">
        <f t="shared" si="46"/>
        <v>0</v>
      </c>
      <c r="AF171" s="137">
        <f t="shared" si="46"/>
        <v>0</v>
      </c>
      <c r="AG171" s="137">
        <f t="shared" si="46"/>
        <v>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72">
      <c r="A172" s="149">
        <v>575</v>
      </c>
      <c r="B172" s="150">
        <v>46405</v>
      </c>
      <c r="C172" s="156">
        <v>9</v>
      </c>
      <c r="D172" s="156">
        <v>17</v>
      </c>
      <c r="E172" s="152" t="s">
        <v>92</v>
      </c>
      <c r="F172" s="151" t="s">
        <v>490</v>
      </c>
      <c r="G172" s="154" t="s">
        <v>493</v>
      </c>
      <c r="H172" s="138" t="str">
        <f>IF(OR(G172="中止",G172="取消"),"998",IF(ISNA(MATCH($E172,施設情報!$B$2:$B$96,0)),"999",INDEX(施設情報!$C$2:$C$96,MATCH($E172,施設情報!$B$2:$B$96,0))))</f>
        <v>998</v>
      </c>
      <c r="I172" s="139">
        <f t="shared" si="35"/>
        <v>46405</v>
      </c>
      <c r="J172" s="137" t="str">
        <f t="shared" si="36"/>
        <v>998-46405</v>
      </c>
      <c r="K172" s="137">
        <f t="shared" si="37"/>
        <v>0.375</v>
      </c>
      <c r="L172" s="137">
        <f t="shared" si="38"/>
        <v>0.70833333333333337</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0</v>
      </c>
      <c r="AE172" s="137">
        <f t="shared" si="46"/>
        <v>0</v>
      </c>
      <c r="AF172" s="137">
        <f t="shared" si="46"/>
        <v>0</v>
      </c>
      <c r="AG172" s="137">
        <f t="shared" si="46"/>
        <v>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36">
      <c r="A173" s="149">
        <v>657</v>
      </c>
      <c r="B173" s="150">
        <v>46405</v>
      </c>
      <c r="C173" s="156">
        <v>9</v>
      </c>
      <c r="D173" s="156">
        <v>17</v>
      </c>
      <c r="E173" s="152" t="s">
        <v>91</v>
      </c>
      <c r="F173" s="151" t="s">
        <v>490</v>
      </c>
      <c r="G173" s="154" t="s">
        <v>494</v>
      </c>
      <c r="H173" s="138" t="str">
        <f>IF(OR(G173="中止",G173="取消"),"998",IF(ISNA(MATCH($E173,施設情報!$B$2:$B$96,0)),"999",INDEX(施設情報!$C$2:$C$96,MATCH($E173,施設情報!$B$2:$B$96,0))))</f>
        <v>009</v>
      </c>
      <c r="I173" s="139">
        <f t="shared" si="35"/>
        <v>46405</v>
      </c>
      <c r="J173" s="137" t="str">
        <f t="shared" si="36"/>
        <v>009-46405</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100</v>
      </c>
      <c r="W173" s="137">
        <f t="shared" si="46"/>
        <v>100</v>
      </c>
      <c r="X173" s="137">
        <f t="shared" si="46"/>
        <v>100</v>
      </c>
      <c r="Y173" s="137">
        <f t="shared" si="46"/>
        <v>100</v>
      </c>
      <c r="Z173" s="137">
        <f t="shared" si="46"/>
        <v>100</v>
      </c>
      <c r="AA173" s="137">
        <f t="shared" si="46"/>
        <v>100</v>
      </c>
      <c r="AB173" s="137">
        <f t="shared" si="46"/>
        <v>100</v>
      </c>
      <c r="AC173" s="137">
        <f t="shared" si="46"/>
        <v>100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1</v>
      </c>
      <c r="AM173" s="136">
        <v>1</v>
      </c>
    </row>
    <row r="174" spans="1:39" ht="72">
      <c r="A174" s="149">
        <v>672</v>
      </c>
      <c r="B174" s="150">
        <v>46405</v>
      </c>
      <c r="C174" s="156">
        <v>9</v>
      </c>
      <c r="D174" s="156">
        <v>17</v>
      </c>
      <c r="E174" s="152" t="s">
        <v>93</v>
      </c>
      <c r="F174" s="151" t="s">
        <v>490</v>
      </c>
      <c r="G174" s="154" t="s">
        <v>494</v>
      </c>
      <c r="H174" s="138" t="str">
        <f>IF(OR(G174="中止",G174="取消"),"998",IF(ISNA(MATCH($E174,施設情報!$B$2:$B$96,0)),"999",INDEX(施設情報!$C$2:$C$96,MATCH($E174,施設情報!$B$2:$B$96,0))))</f>
        <v>012</v>
      </c>
      <c r="I174" s="139">
        <f t="shared" si="35"/>
        <v>46405</v>
      </c>
      <c r="J174" s="137" t="str">
        <f t="shared" si="36"/>
        <v>012-46405</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100</v>
      </c>
      <c r="W174" s="137">
        <f t="shared" si="46"/>
        <v>100</v>
      </c>
      <c r="X174" s="137">
        <f t="shared" si="46"/>
        <v>100</v>
      </c>
      <c r="Y174" s="137">
        <f t="shared" si="46"/>
        <v>100</v>
      </c>
      <c r="Z174" s="137">
        <f t="shared" si="46"/>
        <v>100</v>
      </c>
      <c r="AA174" s="137">
        <f t="shared" si="46"/>
        <v>100</v>
      </c>
      <c r="AB174" s="137">
        <f t="shared" si="46"/>
        <v>100</v>
      </c>
      <c r="AC174" s="137">
        <f t="shared" si="46"/>
        <v>100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1</v>
      </c>
      <c r="AM174" s="136">
        <v>1</v>
      </c>
    </row>
    <row r="175" spans="1:39" ht="90">
      <c r="A175" s="149">
        <v>687</v>
      </c>
      <c r="B175" s="210">
        <v>46405</v>
      </c>
      <c r="C175" s="211">
        <v>9</v>
      </c>
      <c r="D175" s="211">
        <v>17</v>
      </c>
      <c r="E175" s="152" t="s">
        <v>94</v>
      </c>
      <c r="F175" s="151" t="s">
        <v>490</v>
      </c>
      <c r="G175" s="154" t="s">
        <v>494</v>
      </c>
      <c r="H175" s="138" t="str">
        <f>IF(OR(G175="中止",G175="取消"),"998",IF(ISNA(MATCH($E175,施設情報!$B$2:$B$96,0)),"999",INDEX(施設情報!$C$2:$C$96,MATCH($E175,施設情報!$B$2:$B$96,0))))</f>
        <v>011</v>
      </c>
      <c r="I175" s="139">
        <f t="shared" si="35"/>
        <v>46405</v>
      </c>
      <c r="J175" s="137" t="str">
        <f t="shared" si="36"/>
        <v>011-46405</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100</v>
      </c>
      <c r="W175" s="137">
        <f t="shared" ref="W175:AJ184" si="48">IF(AND(W$3&gt;=$K175,W$3&lt;$L175),100*$AM175,0)</f>
        <v>100</v>
      </c>
      <c r="X175" s="137">
        <f t="shared" si="48"/>
        <v>100</v>
      </c>
      <c r="Y175" s="137">
        <f t="shared" si="48"/>
        <v>100</v>
      </c>
      <c r="Z175" s="137">
        <f t="shared" si="48"/>
        <v>100</v>
      </c>
      <c r="AA175" s="137">
        <f t="shared" si="48"/>
        <v>100</v>
      </c>
      <c r="AB175" s="137">
        <f t="shared" si="48"/>
        <v>100</v>
      </c>
      <c r="AC175" s="137">
        <f t="shared" si="48"/>
        <v>100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1</v>
      </c>
      <c r="AM175" s="136">
        <v>1</v>
      </c>
    </row>
    <row r="176" spans="1:39" ht="72">
      <c r="A176" s="149">
        <v>702</v>
      </c>
      <c r="B176" s="210">
        <v>46405</v>
      </c>
      <c r="C176" s="211">
        <v>9</v>
      </c>
      <c r="D176" s="211">
        <v>17</v>
      </c>
      <c r="E176" s="215" t="s">
        <v>92</v>
      </c>
      <c r="F176" s="151" t="s">
        <v>490</v>
      </c>
      <c r="G176" s="154" t="s">
        <v>494</v>
      </c>
      <c r="H176" s="138" t="str">
        <f>IF(OR(G176="中止",G176="取消"),"998",IF(ISNA(MATCH($E176,施設情報!$B$2:$B$96,0)),"999",INDEX(施設情報!$C$2:$C$96,MATCH($E176,施設情報!$B$2:$B$96,0))))</f>
        <v>010</v>
      </c>
      <c r="I176" s="139">
        <f t="shared" si="35"/>
        <v>46405</v>
      </c>
      <c r="J176" s="137" t="str">
        <f t="shared" si="36"/>
        <v>010-46405</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100</v>
      </c>
      <c r="W176" s="137">
        <f t="shared" si="48"/>
        <v>100</v>
      </c>
      <c r="X176" s="137">
        <f t="shared" si="48"/>
        <v>100</v>
      </c>
      <c r="Y176" s="137">
        <f t="shared" si="48"/>
        <v>100</v>
      </c>
      <c r="Z176" s="137">
        <f t="shared" si="48"/>
        <v>100</v>
      </c>
      <c r="AA176" s="137">
        <f t="shared" si="48"/>
        <v>100</v>
      </c>
      <c r="AB176" s="137">
        <f t="shared" si="48"/>
        <v>100</v>
      </c>
      <c r="AC176" s="137">
        <f t="shared" si="48"/>
        <v>100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1</v>
      </c>
      <c r="AM176" s="136">
        <v>1</v>
      </c>
    </row>
    <row r="177" spans="1:39" ht="56.25">
      <c r="A177" s="149">
        <v>717</v>
      </c>
      <c r="B177" s="210">
        <v>46405</v>
      </c>
      <c r="C177" s="211">
        <v>9</v>
      </c>
      <c r="D177" s="211">
        <v>17</v>
      </c>
      <c r="E177" s="152" t="s">
        <v>44</v>
      </c>
      <c r="F177" s="151" t="s">
        <v>490</v>
      </c>
      <c r="G177" s="154" t="s">
        <v>494</v>
      </c>
      <c r="H177" s="138" t="str">
        <f>IF(OR(G177="中止",G177="取消"),"998",IF(ISNA(MATCH($E177,施設情報!$B$2:$B$96,0)),"999",INDEX(施設情報!$C$2:$C$96,MATCH($E177,施設情報!$B$2:$B$96,0))))</f>
        <v>015</v>
      </c>
      <c r="I177" s="139">
        <f t="shared" si="35"/>
        <v>46405</v>
      </c>
      <c r="J177" s="137" t="str">
        <f t="shared" si="36"/>
        <v>015-46405</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ht="72">
      <c r="A178" s="149">
        <v>126</v>
      </c>
      <c r="B178" s="150">
        <v>46406</v>
      </c>
      <c r="C178" s="156">
        <v>8</v>
      </c>
      <c r="D178" s="156">
        <v>12</v>
      </c>
      <c r="E178" s="152" t="s">
        <v>93</v>
      </c>
      <c r="F178" s="151" t="s">
        <v>95</v>
      </c>
      <c r="G178" s="154" t="s">
        <v>1</v>
      </c>
      <c r="H178" s="138" t="str">
        <f>IF(OR(G178="中止",G178="取消"),"998",IF(ISNA(MATCH($E178,施設情報!$B$2:$B$96,0)),"999",INDEX(施設情報!$C$2:$C$96,MATCH($E178,施設情報!$B$2:$B$96,0))))</f>
        <v>012</v>
      </c>
      <c r="I178" s="139">
        <f t="shared" si="35"/>
        <v>46406</v>
      </c>
      <c r="J178" s="137" t="str">
        <f t="shared" si="36"/>
        <v>012-46406</v>
      </c>
      <c r="K178" s="137">
        <f t="shared" si="37"/>
        <v>0.33333333333333331</v>
      </c>
      <c r="L178" s="137">
        <f t="shared" si="38"/>
        <v>0.5</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100</v>
      </c>
      <c r="V178" s="137">
        <f t="shared" si="47"/>
        <v>100</v>
      </c>
      <c r="W178" s="137">
        <f t="shared" si="48"/>
        <v>100</v>
      </c>
      <c r="X178" s="137">
        <f t="shared" si="48"/>
        <v>100</v>
      </c>
      <c r="Y178" s="137">
        <f t="shared" si="48"/>
        <v>0</v>
      </c>
      <c r="Z178" s="137">
        <f t="shared" si="48"/>
        <v>0</v>
      </c>
      <c r="AA178" s="137">
        <f t="shared" si="48"/>
        <v>0</v>
      </c>
      <c r="AB178" s="137">
        <f t="shared" si="48"/>
        <v>0</v>
      </c>
      <c r="AC178" s="137">
        <f t="shared" si="48"/>
        <v>0</v>
      </c>
      <c r="AD178" s="137">
        <f t="shared" si="48"/>
        <v>0</v>
      </c>
      <c r="AE178" s="137">
        <f t="shared" si="48"/>
        <v>0</v>
      </c>
      <c r="AF178" s="137">
        <f t="shared" si="48"/>
        <v>0</v>
      </c>
      <c r="AG178" s="137">
        <f t="shared" si="48"/>
        <v>0</v>
      </c>
      <c r="AH178" s="137">
        <f t="shared" si="48"/>
        <v>0</v>
      </c>
      <c r="AI178" s="137">
        <f t="shared" si="48"/>
        <v>0</v>
      </c>
      <c r="AJ178" s="137">
        <f t="shared" si="48"/>
        <v>0</v>
      </c>
      <c r="AK178" s="136">
        <f ca="1">IF(AND(AND($AK$3&lt;=B178,B178&lt;=$AK$1),B178&lt;&gt;""),1,0)</f>
        <v>1</v>
      </c>
      <c r="AL178" s="136">
        <f>IF(OR(F178="工事・メンテ（共用可）",F178="要調整"),0.5,IF(F178="ヘリ訓練日",0.4,1))</f>
        <v>1</v>
      </c>
      <c r="AM178" s="136">
        <v>1</v>
      </c>
    </row>
    <row r="179" spans="1:39" ht="75">
      <c r="A179" s="149">
        <v>127</v>
      </c>
      <c r="B179" s="150">
        <v>46406</v>
      </c>
      <c r="C179" s="156">
        <v>10</v>
      </c>
      <c r="D179" s="156">
        <v>14</v>
      </c>
      <c r="E179" s="152" t="s">
        <v>489</v>
      </c>
      <c r="F179" s="151" t="s">
        <v>0</v>
      </c>
      <c r="G179" s="154" t="s">
        <v>1</v>
      </c>
      <c r="H179" s="138" t="str">
        <f>IF(OR(G179="中止",G179="取消"),"998",IF(ISNA(MATCH($E179,施設情報!$B$2:$B$96,0)),"999",INDEX(施設情報!$C$2:$C$96,MATCH($E179,施設情報!$B$2:$B$96,0))))</f>
        <v>006</v>
      </c>
      <c r="I179" s="139">
        <f t="shared" si="35"/>
        <v>46406</v>
      </c>
      <c r="J179" s="137" t="str">
        <f t="shared" si="36"/>
        <v>006-46406</v>
      </c>
      <c r="K179" s="137">
        <f t="shared" si="37"/>
        <v>0.41666666666666669</v>
      </c>
      <c r="L179" s="137">
        <f t="shared" si="38"/>
        <v>0.58333333333333337</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0</v>
      </c>
      <c r="W179" s="137">
        <f t="shared" si="48"/>
        <v>100</v>
      </c>
      <c r="X179" s="137">
        <f t="shared" si="48"/>
        <v>100</v>
      </c>
      <c r="Y179" s="137">
        <f t="shared" si="48"/>
        <v>100</v>
      </c>
      <c r="Z179" s="137">
        <f t="shared" si="48"/>
        <v>100</v>
      </c>
      <c r="AA179" s="137">
        <f t="shared" si="48"/>
        <v>0</v>
      </c>
      <c r="AB179" s="137">
        <f t="shared" si="48"/>
        <v>0</v>
      </c>
      <c r="AC179" s="137">
        <f t="shared" si="48"/>
        <v>0</v>
      </c>
      <c r="AD179" s="137">
        <f t="shared" si="48"/>
        <v>0</v>
      </c>
      <c r="AE179" s="137">
        <f t="shared" si="48"/>
        <v>0</v>
      </c>
      <c r="AF179" s="137">
        <f t="shared" si="48"/>
        <v>0</v>
      </c>
      <c r="AG179" s="137">
        <f t="shared" si="48"/>
        <v>0</v>
      </c>
      <c r="AH179" s="137">
        <f t="shared" si="48"/>
        <v>0</v>
      </c>
      <c r="AI179" s="137">
        <f t="shared" si="48"/>
        <v>0</v>
      </c>
      <c r="AJ179" s="137">
        <f t="shared" si="48"/>
        <v>0</v>
      </c>
      <c r="AK179" s="136">
        <f ca="1">IF(AND(AND($AK$3&lt;=B179,B179&lt;=$AK$1),B179&lt;&gt;""),1,0)</f>
        <v>1</v>
      </c>
      <c r="AL179" s="136">
        <f>IF(OR(F179="工事・メンテ（共用可）",F179="要調整"),0.5,IF(F179="ヘリ訓練日",0.4,1))</f>
        <v>1</v>
      </c>
      <c r="AM179" s="136">
        <v>1</v>
      </c>
    </row>
    <row r="180" spans="1:39" ht="37.5">
      <c r="A180" s="149">
        <v>128</v>
      </c>
      <c r="B180" s="150">
        <v>46406</v>
      </c>
      <c r="C180" s="156">
        <v>10</v>
      </c>
      <c r="D180" s="156">
        <v>14</v>
      </c>
      <c r="E180" s="152" t="s">
        <v>2</v>
      </c>
      <c r="F180" s="151" t="s">
        <v>0</v>
      </c>
      <c r="G180" s="154" t="s">
        <v>1</v>
      </c>
      <c r="H180" s="138" t="str">
        <f>IF(OR(G180="中止",G180="取消"),"998",IF(ISNA(MATCH($E180,施設情報!$B$2:$B$96,0)),"999",INDEX(施設情報!$C$2:$C$96,MATCH($E180,施設情報!$B$2:$B$96,0))))</f>
        <v>008</v>
      </c>
      <c r="I180" s="139">
        <f t="shared" si="35"/>
        <v>46406</v>
      </c>
      <c r="J180" s="137" t="str">
        <f t="shared" si="36"/>
        <v>008-46406</v>
      </c>
      <c r="K180" s="137">
        <f t="shared" si="37"/>
        <v>0.41666666666666669</v>
      </c>
      <c r="L180" s="137">
        <f t="shared" si="38"/>
        <v>0.58333333333333337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0</v>
      </c>
      <c r="W180" s="137">
        <f t="shared" si="48"/>
        <v>100</v>
      </c>
      <c r="X180" s="137">
        <f t="shared" si="48"/>
        <v>100</v>
      </c>
      <c r="Y180" s="137">
        <f t="shared" si="48"/>
        <v>100</v>
      </c>
      <c r="Z180" s="137">
        <f t="shared" si="48"/>
        <v>100</v>
      </c>
      <c r="AA180" s="137">
        <f t="shared" si="48"/>
        <v>0</v>
      </c>
      <c r="AB180" s="137">
        <f t="shared" si="48"/>
        <v>0</v>
      </c>
      <c r="AC180" s="137">
        <f t="shared" si="48"/>
        <v>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1</v>
      </c>
      <c r="AM180" s="136">
        <v>1</v>
      </c>
    </row>
    <row r="181" spans="1:39" ht="56.25">
      <c r="A181" s="149">
        <v>129</v>
      </c>
      <c r="B181" s="150">
        <v>46406</v>
      </c>
      <c r="C181" s="156">
        <v>10</v>
      </c>
      <c r="D181" s="156">
        <v>14</v>
      </c>
      <c r="E181" s="152" t="s">
        <v>53</v>
      </c>
      <c r="F181" s="151" t="s">
        <v>0</v>
      </c>
      <c r="G181" s="154" t="s">
        <v>1</v>
      </c>
      <c r="H181" s="138" t="str">
        <f>IF(OR(G181="中止",G181="取消"),"998",IF(ISNA(MATCH($E181,施設情報!$B$2:$B$96,0)),"999",INDEX(施設情報!$C$2:$C$96,MATCH($E181,施設情報!$B$2:$B$96,0))))</f>
        <v>026</v>
      </c>
      <c r="I181" s="139">
        <f t="shared" si="35"/>
        <v>46406</v>
      </c>
      <c r="J181" s="137" t="str">
        <f t="shared" si="36"/>
        <v>026-46406</v>
      </c>
      <c r="K181" s="137">
        <f t="shared" si="37"/>
        <v>0.41666666666666669</v>
      </c>
      <c r="L181" s="137">
        <f t="shared" si="38"/>
        <v>0.58333333333333337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0</v>
      </c>
      <c r="W181" s="137">
        <f t="shared" si="48"/>
        <v>100</v>
      </c>
      <c r="X181" s="137">
        <f t="shared" si="48"/>
        <v>100</v>
      </c>
      <c r="Y181" s="137">
        <f t="shared" si="48"/>
        <v>100</v>
      </c>
      <c r="Z181" s="137">
        <f t="shared" si="48"/>
        <v>100</v>
      </c>
      <c r="AA181" s="137">
        <f t="shared" si="48"/>
        <v>0</v>
      </c>
      <c r="AB181" s="137">
        <f t="shared" si="48"/>
        <v>0</v>
      </c>
      <c r="AC181" s="137">
        <f t="shared" si="48"/>
        <v>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1</v>
      </c>
      <c r="AM181" s="136">
        <v>1</v>
      </c>
    </row>
    <row r="182" spans="1:39" ht="56.25">
      <c r="A182" s="149">
        <v>130</v>
      </c>
      <c r="B182" s="150">
        <v>46406</v>
      </c>
      <c r="C182" s="156">
        <v>10</v>
      </c>
      <c r="D182" s="156">
        <v>14</v>
      </c>
      <c r="E182" s="152" t="s">
        <v>3</v>
      </c>
      <c r="F182" s="151" t="s">
        <v>0</v>
      </c>
      <c r="G182" s="154" t="s">
        <v>1</v>
      </c>
      <c r="H182" s="138" t="str">
        <f>IF(OR(G182="中止",G182="取消"),"998",IF(ISNA(MATCH($E182,施設情報!$B$2:$B$96,0)),"999",INDEX(施設情報!$C$2:$C$96,MATCH($E182,施設情報!$B$2:$B$96,0))))</f>
        <v>025</v>
      </c>
      <c r="I182" s="139">
        <f t="shared" si="35"/>
        <v>46406</v>
      </c>
      <c r="J182" s="137" t="str">
        <f t="shared" si="36"/>
        <v>025-46406</v>
      </c>
      <c r="K182" s="137">
        <f t="shared" si="37"/>
        <v>0.41666666666666669</v>
      </c>
      <c r="L182" s="137">
        <f t="shared" si="38"/>
        <v>0.58333333333333337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0</v>
      </c>
      <c r="W182" s="137">
        <f t="shared" si="48"/>
        <v>100</v>
      </c>
      <c r="X182" s="137">
        <f t="shared" si="48"/>
        <v>100</v>
      </c>
      <c r="Y182" s="137">
        <f t="shared" si="48"/>
        <v>100</v>
      </c>
      <c r="Z182" s="137">
        <f t="shared" si="48"/>
        <v>100</v>
      </c>
      <c r="AA182" s="137">
        <f t="shared" si="48"/>
        <v>0</v>
      </c>
      <c r="AB182" s="137">
        <f t="shared" si="48"/>
        <v>0</v>
      </c>
      <c r="AC182" s="137">
        <f t="shared" si="48"/>
        <v>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1</v>
      </c>
      <c r="AM182" s="136">
        <v>1</v>
      </c>
    </row>
    <row r="183" spans="1:39" ht="56.25">
      <c r="A183" s="149">
        <v>322</v>
      </c>
      <c r="B183" s="150">
        <v>46406</v>
      </c>
      <c r="C183" s="156">
        <v>0</v>
      </c>
      <c r="D183" s="156">
        <v>24</v>
      </c>
      <c r="E183" s="152" t="s">
        <v>52</v>
      </c>
      <c r="F183" s="151" t="s">
        <v>95</v>
      </c>
      <c r="G183" s="205" t="s">
        <v>1</v>
      </c>
      <c r="H183" s="138" t="str">
        <f>IF(OR(G183="中止",G183="取消"),"998",IF(ISNA(MATCH($E183,施設情報!$B$2:$B$96,0)),"999",INDEX(施設情報!$C$2:$C$96,MATCH($E183,施設情報!$B$2:$B$96,0))))</f>
        <v>024</v>
      </c>
      <c r="I183" s="139">
        <f t="shared" si="35"/>
        <v>46406</v>
      </c>
      <c r="J183" s="137" t="str">
        <f t="shared" si="36"/>
        <v>024-46406</v>
      </c>
      <c r="K183" s="137">
        <f t="shared" si="37"/>
        <v>0</v>
      </c>
      <c r="L183" s="137">
        <f t="shared" si="38"/>
        <v>1</v>
      </c>
      <c r="M183" s="137">
        <f t="shared" si="47"/>
        <v>100</v>
      </c>
      <c r="N183" s="137">
        <f t="shared" si="47"/>
        <v>100</v>
      </c>
      <c r="O183" s="137">
        <f t="shared" si="47"/>
        <v>100</v>
      </c>
      <c r="P183" s="137">
        <f t="shared" si="47"/>
        <v>100</v>
      </c>
      <c r="Q183" s="137">
        <f t="shared" si="47"/>
        <v>100</v>
      </c>
      <c r="R183" s="137">
        <f t="shared" si="47"/>
        <v>100</v>
      </c>
      <c r="S183" s="137">
        <f t="shared" si="47"/>
        <v>100</v>
      </c>
      <c r="T183" s="137">
        <f t="shared" si="47"/>
        <v>100</v>
      </c>
      <c r="U183" s="137">
        <f t="shared" si="47"/>
        <v>100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100</v>
      </c>
      <c r="AE183" s="137">
        <f t="shared" si="48"/>
        <v>100</v>
      </c>
      <c r="AF183" s="137">
        <f t="shared" si="48"/>
        <v>100</v>
      </c>
      <c r="AG183" s="137">
        <f t="shared" si="48"/>
        <v>100</v>
      </c>
      <c r="AH183" s="137">
        <f t="shared" si="48"/>
        <v>100</v>
      </c>
      <c r="AI183" s="137">
        <f t="shared" si="48"/>
        <v>100</v>
      </c>
      <c r="AJ183" s="137">
        <f t="shared" si="48"/>
        <v>100</v>
      </c>
      <c r="AK183" s="136">
        <f ca="1">IF(AND(AND($AK$3&lt;=B183,B183&lt;=$AK$1),B183&lt;&gt;""),1,0)</f>
        <v>1</v>
      </c>
      <c r="AL183" s="136">
        <f>IF(OR(F183="工事・メンテ（共用可）",F183="要調整"),0.5,IF(F183="ヘリ訓練日",0.4,1))</f>
        <v>1</v>
      </c>
      <c r="AM183" s="136">
        <v>1</v>
      </c>
    </row>
    <row r="184" spans="1:39" ht="36">
      <c r="A184" s="149">
        <v>465</v>
      </c>
      <c r="B184" s="150">
        <v>46406</v>
      </c>
      <c r="C184" s="156">
        <v>9</v>
      </c>
      <c r="D184" s="156">
        <v>17</v>
      </c>
      <c r="E184" s="152" t="s">
        <v>91</v>
      </c>
      <c r="F184" s="151" t="s">
        <v>490</v>
      </c>
      <c r="G184" s="154" t="s">
        <v>493</v>
      </c>
      <c r="H184" s="138" t="str">
        <f>IF(OR(G184="中止",G184="取消"),"998",IF(ISNA(MATCH($E184,施設情報!$B$2:$B$96,0)),"999",INDEX(施設情報!$C$2:$C$96,MATCH($E184,施設情報!$B$2:$B$96,0))))</f>
        <v>998</v>
      </c>
      <c r="I184" s="139">
        <f t="shared" si="35"/>
        <v>46406</v>
      </c>
      <c r="J184" s="137" t="str">
        <f t="shared" si="36"/>
        <v>998-46406</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1</v>
      </c>
      <c r="AM184" s="136">
        <v>1</v>
      </c>
    </row>
    <row r="185" spans="1:39" ht="72">
      <c r="A185" s="149">
        <v>480</v>
      </c>
      <c r="B185" s="150">
        <v>46406</v>
      </c>
      <c r="C185" s="156">
        <v>9</v>
      </c>
      <c r="D185" s="156">
        <v>17</v>
      </c>
      <c r="E185" s="152" t="s">
        <v>93</v>
      </c>
      <c r="F185" s="151" t="s">
        <v>490</v>
      </c>
      <c r="G185" s="154" t="s">
        <v>493</v>
      </c>
      <c r="H185" s="138" t="str">
        <f>IF(OR(G185="中止",G185="取消"),"998",IF(ISNA(MATCH($E185,施設情報!$B$2:$B$96,0)),"999",INDEX(施設情報!$C$2:$C$96,MATCH($E185,施設情報!$B$2:$B$96,0))))</f>
        <v>998</v>
      </c>
      <c r="I185" s="139">
        <f t="shared" si="35"/>
        <v>46406</v>
      </c>
      <c r="J185" s="137" t="str">
        <f t="shared" si="36"/>
        <v>998-46406</v>
      </c>
      <c r="K185" s="137">
        <f t="shared" si="37"/>
        <v>0.375</v>
      </c>
      <c r="L185" s="137">
        <f t="shared" si="38"/>
        <v>0.70833333333333337</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IF(AND(W$3&gt;=$K185,W$3&lt;$L185),100*$AM185,0)</f>
        <v>100</v>
      </c>
      <c r="X185" s="137">
        <f t="shared" si="50"/>
        <v>100</v>
      </c>
      <c r="Y185" s="137">
        <f t="shared" si="50"/>
        <v>100</v>
      </c>
      <c r="Z185" s="137">
        <f t="shared" si="50"/>
        <v>100</v>
      </c>
      <c r="AA185" s="137">
        <f t="shared" si="50"/>
        <v>100</v>
      </c>
      <c r="AB185" s="137">
        <f t="shared" si="50"/>
        <v>100</v>
      </c>
      <c r="AC185" s="137">
        <f t="shared" si="50"/>
        <v>100</v>
      </c>
      <c r="AD185" s="137">
        <f t="shared" si="50"/>
        <v>0</v>
      </c>
      <c r="AE185" s="137">
        <f t="shared" si="50"/>
        <v>0</v>
      </c>
      <c r="AF185" s="137">
        <f t="shared" si="50"/>
        <v>0</v>
      </c>
      <c r="AG185" s="137">
        <f t="shared" si="50"/>
        <v>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90">
      <c r="A186" s="149">
        <v>495</v>
      </c>
      <c r="B186" s="150">
        <v>46406</v>
      </c>
      <c r="C186" s="156">
        <v>9</v>
      </c>
      <c r="D186" s="156">
        <v>17</v>
      </c>
      <c r="E186" s="2" t="s">
        <v>94</v>
      </c>
      <c r="F186" s="151" t="s">
        <v>490</v>
      </c>
      <c r="G186" s="154" t="s">
        <v>493</v>
      </c>
      <c r="H186" s="138" t="str">
        <f>IF(OR(G186="中止",G186="取消"),"998",IF(ISNA(MATCH($E186,施設情報!$B$2:$B$96,0)),"999",INDEX(施設情報!$C$2:$C$96,MATCH($E186,施設情報!$B$2:$B$96,0))))</f>
        <v>998</v>
      </c>
      <c r="I186" s="139">
        <f t="shared" si="35"/>
        <v>46406</v>
      </c>
      <c r="J186" s="137" t="str">
        <f t="shared" si="36"/>
        <v>998-46406</v>
      </c>
      <c r="K186" s="137">
        <f t="shared" si="37"/>
        <v>0.375</v>
      </c>
      <c r="L186" s="137">
        <f t="shared" si="38"/>
        <v>0.70833333333333337</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0</v>
      </c>
      <c r="AE186" s="137">
        <f t="shared" si="50"/>
        <v>0</v>
      </c>
      <c r="AF186" s="137">
        <f t="shared" si="50"/>
        <v>0</v>
      </c>
      <c r="AG186" s="137">
        <f t="shared" si="50"/>
        <v>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72">
      <c r="A187" s="149">
        <v>510</v>
      </c>
      <c r="B187" s="150">
        <v>46406</v>
      </c>
      <c r="C187" s="156">
        <v>9</v>
      </c>
      <c r="D187" s="156">
        <v>17</v>
      </c>
      <c r="E187" s="2" t="s">
        <v>92</v>
      </c>
      <c r="F187" s="151" t="s">
        <v>490</v>
      </c>
      <c r="G187" s="154" t="s">
        <v>493</v>
      </c>
      <c r="H187" s="138" t="str">
        <f>IF(OR(G187="中止",G187="取消"),"998",IF(ISNA(MATCH($E187,施設情報!$B$2:$B$96,0)),"999",INDEX(施設情報!$C$2:$C$96,MATCH($E187,施設情報!$B$2:$B$96,0))))</f>
        <v>998</v>
      </c>
      <c r="I187" s="139">
        <f t="shared" si="35"/>
        <v>46406</v>
      </c>
      <c r="J187" s="137" t="str">
        <f t="shared" si="36"/>
        <v>998-46406</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100</v>
      </c>
      <c r="W187" s="137">
        <f t="shared" si="50"/>
        <v>100</v>
      </c>
      <c r="X187" s="137">
        <f t="shared" si="50"/>
        <v>100</v>
      </c>
      <c r="Y187" s="137">
        <f t="shared" si="50"/>
        <v>100</v>
      </c>
      <c r="Z187" s="137">
        <f t="shared" si="50"/>
        <v>100</v>
      </c>
      <c r="AA187" s="137">
        <f t="shared" si="50"/>
        <v>100</v>
      </c>
      <c r="AB187" s="137">
        <f t="shared" si="50"/>
        <v>100</v>
      </c>
      <c r="AC187" s="137">
        <f t="shared" si="50"/>
        <v>100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1</v>
      </c>
      <c r="AM187" s="136">
        <v>1</v>
      </c>
    </row>
    <row r="188" spans="1:39" ht="36">
      <c r="A188" s="149">
        <v>525</v>
      </c>
      <c r="B188" s="150">
        <v>46406</v>
      </c>
      <c r="C188" s="156">
        <v>9</v>
      </c>
      <c r="D188" s="156">
        <v>17</v>
      </c>
      <c r="E188" s="152" t="s">
        <v>91</v>
      </c>
      <c r="F188" s="151" t="s">
        <v>490</v>
      </c>
      <c r="G188" s="154" t="s">
        <v>493</v>
      </c>
      <c r="H188" s="138" t="str">
        <f>IF(OR(G188="中止",G188="取消"),"998",IF(ISNA(MATCH($E188,施設情報!$B$2:$B$96,0)),"999",INDEX(施設情報!$C$2:$C$96,MATCH($E188,施設情報!$B$2:$B$96,0))))</f>
        <v>998</v>
      </c>
      <c r="I188" s="139">
        <f t="shared" si="35"/>
        <v>46406</v>
      </c>
      <c r="J188" s="137" t="str">
        <f t="shared" si="36"/>
        <v>998-46406</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72">
      <c r="A189" s="149">
        <v>542</v>
      </c>
      <c r="B189" s="150">
        <v>46406</v>
      </c>
      <c r="C189" s="156">
        <v>9</v>
      </c>
      <c r="D189" s="156">
        <v>17</v>
      </c>
      <c r="E189" s="152" t="s">
        <v>93</v>
      </c>
      <c r="F189" s="151" t="s">
        <v>490</v>
      </c>
      <c r="G189" s="154" t="s">
        <v>493</v>
      </c>
      <c r="H189" s="138" t="str">
        <f>IF(OR(G189="中止",G189="取消"),"998",IF(ISNA(MATCH($E189,施設情報!$B$2:$B$96,0)),"999",INDEX(施設情報!$C$2:$C$96,MATCH($E189,施設情報!$B$2:$B$96,0))))</f>
        <v>998</v>
      </c>
      <c r="I189" s="139">
        <f t="shared" si="35"/>
        <v>46406</v>
      </c>
      <c r="J189" s="137" t="str">
        <f t="shared" si="36"/>
        <v>998-46406</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90">
      <c r="A190" s="149">
        <v>559</v>
      </c>
      <c r="B190" s="150">
        <v>46406</v>
      </c>
      <c r="C190" s="156">
        <v>9</v>
      </c>
      <c r="D190" s="156">
        <v>17</v>
      </c>
      <c r="E190" s="152" t="s">
        <v>94</v>
      </c>
      <c r="F190" s="151" t="s">
        <v>490</v>
      </c>
      <c r="G190" s="154" t="s">
        <v>493</v>
      </c>
      <c r="H190" s="138" t="str">
        <f>IF(OR(G190="中止",G190="取消"),"998",IF(ISNA(MATCH($E190,施設情報!$B$2:$B$96,0)),"999",INDEX(施設情報!$C$2:$C$96,MATCH($E190,施設情報!$B$2:$B$96,0))))</f>
        <v>998</v>
      </c>
      <c r="I190" s="139">
        <f t="shared" si="35"/>
        <v>46406</v>
      </c>
      <c r="J190" s="137" t="str">
        <f t="shared" si="36"/>
        <v>998-46406</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72">
      <c r="A191" s="149">
        <v>576</v>
      </c>
      <c r="B191" s="150">
        <v>46406</v>
      </c>
      <c r="C191" s="156">
        <v>9</v>
      </c>
      <c r="D191" s="156">
        <v>17</v>
      </c>
      <c r="E191" s="152" t="s">
        <v>92</v>
      </c>
      <c r="F191" s="151" t="s">
        <v>490</v>
      </c>
      <c r="G191" s="154" t="s">
        <v>493</v>
      </c>
      <c r="H191" s="138" t="str">
        <f>IF(OR(G191="中止",G191="取消"),"998",IF(ISNA(MATCH($E191,施設情報!$B$2:$B$96,0)),"999",INDEX(施設情報!$C$2:$C$96,MATCH($E191,施設情報!$B$2:$B$96,0))))</f>
        <v>998</v>
      </c>
      <c r="I191" s="139">
        <f t="shared" si="35"/>
        <v>46406</v>
      </c>
      <c r="J191" s="137" t="str">
        <f t="shared" si="36"/>
        <v>998-46406</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36">
      <c r="A192" s="149">
        <v>658</v>
      </c>
      <c r="B192" s="150">
        <v>46406</v>
      </c>
      <c r="C192" s="156">
        <v>9</v>
      </c>
      <c r="D192" s="156">
        <v>17</v>
      </c>
      <c r="E192" s="152" t="s">
        <v>91</v>
      </c>
      <c r="F192" s="151" t="s">
        <v>490</v>
      </c>
      <c r="G192" s="154" t="s">
        <v>494</v>
      </c>
      <c r="H192" s="138" t="str">
        <f>IF(OR(G192="中止",G192="取消"),"998",IF(ISNA(MATCH($E192,施設情報!$B$2:$B$96,0)),"999",INDEX(施設情報!$C$2:$C$96,MATCH($E192,施設情報!$B$2:$B$96,0))))</f>
        <v>009</v>
      </c>
      <c r="I192" s="139">
        <f t="shared" si="35"/>
        <v>46406</v>
      </c>
      <c r="J192" s="137" t="str">
        <f t="shared" si="36"/>
        <v>009-46406</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72">
      <c r="A193" s="149">
        <v>673</v>
      </c>
      <c r="B193" s="150">
        <v>46406</v>
      </c>
      <c r="C193" s="156">
        <v>9</v>
      </c>
      <c r="D193" s="156">
        <v>17</v>
      </c>
      <c r="E193" s="152" t="s">
        <v>93</v>
      </c>
      <c r="F193" s="151" t="s">
        <v>490</v>
      </c>
      <c r="G193" s="154" t="s">
        <v>494</v>
      </c>
      <c r="H193" s="138" t="str">
        <f>IF(OR(G193="中止",G193="取消"),"998",IF(ISNA(MATCH($E193,施設情報!$B$2:$B$96,0)),"999",INDEX(施設情報!$C$2:$C$96,MATCH($E193,施設情報!$B$2:$B$96,0))))</f>
        <v>012</v>
      </c>
      <c r="I193" s="139">
        <f t="shared" si="35"/>
        <v>46406</v>
      </c>
      <c r="J193" s="137" t="str">
        <f t="shared" si="36"/>
        <v>012-46406</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90">
      <c r="A194" s="149">
        <v>688</v>
      </c>
      <c r="B194" s="210">
        <v>46406</v>
      </c>
      <c r="C194" s="211">
        <v>9</v>
      </c>
      <c r="D194" s="211">
        <v>17</v>
      </c>
      <c r="E194" s="152" t="s">
        <v>94</v>
      </c>
      <c r="F194" s="151" t="s">
        <v>490</v>
      </c>
      <c r="G194" s="154" t="s">
        <v>494</v>
      </c>
      <c r="H194" s="138" t="str">
        <f>IF(OR(G194="中止",G194="取消"),"998",IF(ISNA(MATCH($E194,施設情報!$B$2:$B$96,0)),"999",INDEX(施設情報!$C$2:$C$96,MATCH($E194,施設情報!$B$2:$B$96,0))))</f>
        <v>011</v>
      </c>
      <c r="I194" s="139">
        <f t="shared" si="35"/>
        <v>46406</v>
      </c>
      <c r="J194" s="137" t="str">
        <f t="shared" si="36"/>
        <v>011-46406</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72">
      <c r="A195" s="149">
        <v>703</v>
      </c>
      <c r="B195" s="210">
        <v>46406</v>
      </c>
      <c r="C195" s="211">
        <v>9</v>
      </c>
      <c r="D195" s="211">
        <v>17</v>
      </c>
      <c r="E195" s="215" t="s">
        <v>92</v>
      </c>
      <c r="F195" s="151" t="s">
        <v>490</v>
      </c>
      <c r="G195" s="154" t="s">
        <v>494</v>
      </c>
      <c r="H195" s="138" t="str">
        <f>IF(OR(G195="中止",G195="取消"),"998",IF(ISNA(MATCH($E195,施設情報!$B$2:$B$96,0)),"999",INDEX(施設情報!$C$2:$C$96,MATCH($E195,施設情報!$B$2:$B$96,0))))</f>
        <v>010</v>
      </c>
      <c r="I195" s="139">
        <f t="shared" si="35"/>
        <v>46406</v>
      </c>
      <c r="J195" s="137" t="str">
        <f t="shared" si="36"/>
        <v>010-46406</v>
      </c>
      <c r="K195" s="137">
        <f t="shared" si="37"/>
        <v>0.375</v>
      </c>
      <c r="L195" s="137">
        <f t="shared" si="38"/>
        <v>0.70833333333333337</v>
      </c>
      <c r="M195" s="137">
        <f t="shared" ref="M195:V204" si="51">IF(AND(M$3&gt;=$K195,M$3&lt;$L195),100*$AM195,0)</f>
        <v>0</v>
      </c>
      <c r="N195" s="137">
        <f t="shared" si="51"/>
        <v>0</v>
      </c>
      <c r="O195" s="137">
        <f t="shared" si="51"/>
        <v>0</v>
      </c>
      <c r="P195" s="137">
        <f t="shared" si="51"/>
        <v>0</v>
      </c>
      <c r="Q195" s="137">
        <f t="shared" si="51"/>
        <v>0</v>
      </c>
      <c r="R195" s="137">
        <f t="shared" si="51"/>
        <v>0</v>
      </c>
      <c r="S195" s="137">
        <f t="shared" si="51"/>
        <v>0</v>
      </c>
      <c r="T195" s="137">
        <f t="shared" si="51"/>
        <v>0</v>
      </c>
      <c r="U195" s="137">
        <f t="shared" si="51"/>
        <v>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0</v>
      </c>
      <c r="AE195" s="137">
        <f t="shared" si="52"/>
        <v>0</v>
      </c>
      <c r="AF195" s="137">
        <f t="shared" si="52"/>
        <v>0</v>
      </c>
      <c r="AG195" s="137">
        <f t="shared" si="52"/>
        <v>0</v>
      </c>
      <c r="AH195" s="137">
        <f t="shared" si="52"/>
        <v>0</v>
      </c>
      <c r="AI195" s="137">
        <f t="shared" si="52"/>
        <v>0</v>
      </c>
      <c r="AJ195" s="137">
        <f t="shared" si="52"/>
        <v>0</v>
      </c>
      <c r="AK195" s="136">
        <f ca="1">IF(AND(AND($AK$3&lt;=B195,B195&lt;=$AK$1),B195&lt;&gt;""),1,0)</f>
        <v>1</v>
      </c>
      <c r="AL195" s="136">
        <f>IF(OR(F195="工事・メンテ（共用可）",F195="要調整"),0.5,IF(F195="ヘリ訓練日",0.4,1))</f>
        <v>1</v>
      </c>
      <c r="AM195" s="136">
        <v>1</v>
      </c>
    </row>
    <row r="196" spans="1:39" ht="56.25">
      <c r="A196" s="149">
        <v>718</v>
      </c>
      <c r="B196" s="210">
        <v>46406</v>
      </c>
      <c r="C196" s="211">
        <v>9</v>
      </c>
      <c r="D196" s="211">
        <v>17</v>
      </c>
      <c r="E196" s="152" t="s">
        <v>44</v>
      </c>
      <c r="F196" s="151" t="s">
        <v>490</v>
      </c>
      <c r="G196" s="154" t="s">
        <v>494</v>
      </c>
      <c r="H196" s="138" t="str">
        <f>IF(OR(G196="中止",G196="取消"),"998",IF(ISNA(MATCH($E196,施設情報!$B$2:$B$96,0)),"999",INDEX(施設情報!$C$2:$C$96,MATCH($E196,施設情報!$B$2:$B$96,0))))</f>
        <v>015</v>
      </c>
      <c r="I196" s="139">
        <f t="shared" si="35"/>
        <v>46406</v>
      </c>
      <c r="J196" s="137" t="str">
        <f t="shared" si="36"/>
        <v>015-46406</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56.25">
      <c r="A197" s="149">
        <v>131</v>
      </c>
      <c r="B197" s="150">
        <v>46407</v>
      </c>
      <c r="C197" s="156">
        <v>10</v>
      </c>
      <c r="D197" s="156">
        <v>14</v>
      </c>
      <c r="E197" s="152" t="s">
        <v>3</v>
      </c>
      <c r="F197" s="151" t="s">
        <v>0</v>
      </c>
      <c r="G197" s="154" t="s">
        <v>1</v>
      </c>
      <c r="H197" s="138" t="str">
        <f>IF(OR(G197="中止",G197="取消"),"998",IF(ISNA(MATCH($E197,施設情報!$B$2:$B$96,0)),"999",INDEX(施設情報!$C$2:$C$96,MATCH($E197,施設情報!$B$2:$B$96,0))))</f>
        <v>025</v>
      </c>
      <c r="I197" s="139">
        <f t="shared" ref="I197:I260" si="53">B197</f>
        <v>46407</v>
      </c>
      <c r="J197" s="137" t="str">
        <f t="shared" ref="J197:J260" si="54">H197&amp;"-"&amp;I197</f>
        <v>025-46407</v>
      </c>
      <c r="K197" s="137">
        <f t="shared" ref="K197:K260" si="55">C197/24</f>
        <v>0.41666666666666669</v>
      </c>
      <c r="L197" s="137">
        <f t="shared" ref="L197:L260" si="56">D197/24</f>
        <v>0.58333333333333337</v>
      </c>
      <c r="M197" s="137">
        <f t="shared" si="51"/>
        <v>0</v>
      </c>
      <c r="N197" s="137">
        <f t="shared" si="51"/>
        <v>0</v>
      </c>
      <c r="O197" s="137">
        <f t="shared" si="51"/>
        <v>0</v>
      </c>
      <c r="P197" s="137">
        <f t="shared" si="51"/>
        <v>0</v>
      </c>
      <c r="Q197" s="137">
        <f t="shared" si="51"/>
        <v>0</v>
      </c>
      <c r="R197" s="137">
        <f t="shared" si="51"/>
        <v>0</v>
      </c>
      <c r="S197" s="137">
        <f t="shared" si="51"/>
        <v>0</v>
      </c>
      <c r="T197" s="137">
        <f t="shared" si="51"/>
        <v>0</v>
      </c>
      <c r="U197" s="137">
        <f t="shared" si="51"/>
        <v>0</v>
      </c>
      <c r="V197" s="137">
        <f t="shared" si="51"/>
        <v>0</v>
      </c>
      <c r="W197" s="137">
        <f t="shared" si="52"/>
        <v>100</v>
      </c>
      <c r="X197" s="137">
        <f t="shared" si="52"/>
        <v>100</v>
      </c>
      <c r="Y197" s="137">
        <f t="shared" si="52"/>
        <v>100</v>
      </c>
      <c r="Z197" s="137">
        <f t="shared" si="52"/>
        <v>100</v>
      </c>
      <c r="AA197" s="137">
        <f t="shared" si="52"/>
        <v>0</v>
      </c>
      <c r="AB197" s="137">
        <f t="shared" si="52"/>
        <v>0</v>
      </c>
      <c r="AC197" s="137">
        <f t="shared" si="52"/>
        <v>0</v>
      </c>
      <c r="AD197" s="137">
        <f t="shared" si="52"/>
        <v>0</v>
      </c>
      <c r="AE197" s="137">
        <f t="shared" si="52"/>
        <v>0</v>
      </c>
      <c r="AF197" s="137">
        <f t="shared" si="52"/>
        <v>0</v>
      </c>
      <c r="AG197" s="137">
        <f t="shared" si="52"/>
        <v>0</v>
      </c>
      <c r="AH197" s="137">
        <f t="shared" si="52"/>
        <v>0</v>
      </c>
      <c r="AI197" s="137">
        <f t="shared" si="52"/>
        <v>0</v>
      </c>
      <c r="AJ197" s="137">
        <f t="shared" si="52"/>
        <v>0</v>
      </c>
      <c r="AK197" s="136">
        <f ca="1">IF(AND(AND($AK$3&lt;=B197,B197&lt;=$AK$1),B197&lt;&gt;""),1,0)</f>
        <v>1</v>
      </c>
      <c r="AL197" s="136">
        <f>IF(OR(F197="工事・メンテ（共用可）",F197="要調整"),0.5,IF(F197="ヘリ訓練日",0.4,1))</f>
        <v>1</v>
      </c>
      <c r="AM197" s="136">
        <v>1</v>
      </c>
    </row>
    <row r="198" spans="1:39" ht="56.25">
      <c r="A198" s="149">
        <v>323</v>
      </c>
      <c r="B198" s="150">
        <v>46407</v>
      </c>
      <c r="C198" s="156">
        <v>0</v>
      </c>
      <c r="D198" s="156">
        <v>24</v>
      </c>
      <c r="E198" s="152" t="s">
        <v>52</v>
      </c>
      <c r="F198" s="151" t="s">
        <v>95</v>
      </c>
      <c r="G198" s="205" t="s">
        <v>1</v>
      </c>
      <c r="H198" s="138" t="str">
        <f>IF(OR(G198="中止",G198="取消"),"998",IF(ISNA(MATCH($E198,施設情報!$B$2:$B$96,0)),"999",INDEX(施設情報!$C$2:$C$96,MATCH($E198,施設情報!$B$2:$B$96,0))))</f>
        <v>024</v>
      </c>
      <c r="I198" s="139">
        <f t="shared" si="53"/>
        <v>46407</v>
      </c>
      <c r="J198" s="137" t="str">
        <f t="shared" si="54"/>
        <v>024-46407</v>
      </c>
      <c r="K198" s="137">
        <f t="shared" si="55"/>
        <v>0</v>
      </c>
      <c r="L198" s="137">
        <f t="shared" si="56"/>
        <v>1</v>
      </c>
      <c r="M198" s="137">
        <f t="shared" si="51"/>
        <v>100</v>
      </c>
      <c r="N198" s="137">
        <f t="shared" si="51"/>
        <v>100</v>
      </c>
      <c r="O198" s="137">
        <f t="shared" si="51"/>
        <v>100</v>
      </c>
      <c r="P198" s="137">
        <f t="shared" si="51"/>
        <v>100</v>
      </c>
      <c r="Q198" s="137">
        <f t="shared" si="51"/>
        <v>100</v>
      </c>
      <c r="R198" s="137">
        <f t="shared" si="51"/>
        <v>100</v>
      </c>
      <c r="S198" s="137">
        <f t="shared" si="51"/>
        <v>100</v>
      </c>
      <c r="T198" s="137">
        <f t="shared" si="51"/>
        <v>100</v>
      </c>
      <c r="U198" s="137">
        <f t="shared" si="51"/>
        <v>100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100</v>
      </c>
      <c r="AE198" s="137">
        <f t="shared" si="52"/>
        <v>100</v>
      </c>
      <c r="AF198" s="137">
        <f t="shared" si="52"/>
        <v>100</v>
      </c>
      <c r="AG198" s="137">
        <f t="shared" si="52"/>
        <v>100</v>
      </c>
      <c r="AH198" s="137">
        <f t="shared" si="52"/>
        <v>100</v>
      </c>
      <c r="AI198" s="137">
        <f t="shared" si="52"/>
        <v>100</v>
      </c>
      <c r="AJ198" s="137">
        <f t="shared" si="52"/>
        <v>100</v>
      </c>
      <c r="AK198" s="136">
        <f ca="1">IF(AND(AND($AK$3&lt;=B198,B198&lt;=$AK$1),B198&lt;&gt;""),1,0)</f>
        <v>1</v>
      </c>
      <c r="AL198" s="136">
        <f>IF(OR(F198="工事・メンテ（共用可）",F198="要調整"),0.5,IF(F198="ヘリ訓練日",0.4,1))</f>
        <v>1</v>
      </c>
      <c r="AM198" s="136">
        <v>1</v>
      </c>
    </row>
    <row r="199" spans="1:39" ht="36">
      <c r="A199" s="149">
        <v>466</v>
      </c>
      <c r="B199" s="150">
        <v>46407</v>
      </c>
      <c r="C199" s="156">
        <v>9</v>
      </c>
      <c r="D199" s="156">
        <v>17</v>
      </c>
      <c r="E199" s="152" t="s">
        <v>91</v>
      </c>
      <c r="F199" s="151" t="s">
        <v>490</v>
      </c>
      <c r="G199" s="154" t="s">
        <v>493</v>
      </c>
      <c r="H199" s="138" t="str">
        <f>IF(OR(G199="中止",G199="取消"),"998",IF(ISNA(MATCH($E199,施設情報!$B$2:$B$96,0)),"999",INDEX(施設情報!$C$2:$C$96,MATCH($E199,施設情報!$B$2:$B$96,0))))</f>
        <v>998</v>
      </c>
      <c r="I199" s="139">
        <f t="shared" si="53"/>
        <v>46407</v>
      </c>
      <c r="J199" s="137" t="str">
        <f t="shared" si="54"/>
        <v>998-46407</v>
      </c>
      <c r="K199" s="137">
        <f t="shared" si="55"/>
        <v>0.375</v>
      </c>
      <c r="L199" s="137">
        <f t="shared" si="56"/>
        <v>0.70833333333333337</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72">
      <c r="A200" s="149">
        <v>481</v>
      </c>
      <c r="B200" s="150">
        <v>46407</v>
      </c>
      <c r="C200" s="156">
        <v>9</v>
      </c>
      <c r="D200" s="156">
        <v>17</v>
      </c>
      <c r="E200" s="152" t="s">
        <v>93</v>
      </c>
      <c r="F200" s="151" t="s">
        <v>490</v>
      </c>
      <c r="G200" s="154" t="s">
        <v>493</v>
      </c>
      <c r="H200" s="138" t="str">
        <f>IF(OR(G200="中止",G200="取消"),"998",IF(ISNA(MATCH($E200,施設情報!$B$2:$B$96,0)),"999",INDEX(施設情報!$C$2:$C$96,MATCH($E200,施設情報!$B$2:$B$96,0))))</f>
        <v>998</v>
      </c>
      <c r="I200" s="139">
        <f t="shared" si="53"/>
        <v>46407</v>
      </c>
      <c r="J200" s="137" t="str">
        <f t="shared" si="54"/>
        <v>998-46407</v>
      </c>
      <c r="K200" s="137">
        <f t="shared" si="55"/>
        <v>0.375</v>
      </c>
      <c r="L200" s="137">
        <f t="shared" si="56"/>
        <v>0.70833333333333337</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90">
      <c r="A201" s="149">
        <v>496</v>
      </c>
      <c r="B201" s="150">
        <v>46407</v>
      </c>
      <c r="C201" s="156">
        <v>9</v>
      </c>
      <c r="D201" s="156">
        <v>17</v>
      </c>
      <c r="E201" s="2" t="s">
        <v>94</v>
      </c>
      <c r="F201" s="151" t="s">
        <v>490</v>
      </c>
      <c r="G201" s="154" t="s">
        <v>493</v>
      </c>
      <c r="H201" s="138" t="str">
        <f>IF(OR(G201="中止",G201="取消"),"998",IF(ISNA(MATCH($E201,施設情報!$B$2:$B$96,0)),"999",INDEX(施設情報!$C$2:$C$96,MATCH($E201,施設情報!$B$2:$B$96,0))))</f>
        <v>998</v>
      </c>
      <c r="I201" s="139">
        <f t="shared" si="53"/>
        <v>46407</v>
      </c>
      <c r="J201" s="137" t="str">
        <f t="shared" si="54"/>
        <v>998-46407</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72">
      <c r="A202" s="149">
        <v>511</v>
      </c>
      <c r="B202" s="150">
        <v>46407</v>
      </c>
      <c r="C202" s="156">
        <v>9</v>
      </c>
      <c r="D202" s="156">
        <v>17</v>
      </c>
      <c r="E202" s="2" t="s">
        <v>92</v>
      </c>
      <c r="F202" s="151" t="s">
        <v>490</v>
      </c>
      <c r="G202" s="154" t="s">
        <v>493</v>
      </c>
      <c r="H202" s="138" t="str">
        <f>IF(OR(G202="中止",G202="取消"),"998",IF(ISNA(MATCH($E202,施設情報!$B$2:$B$96,0)),"999",INDEX(施設情報!$C$2:$C$96,MATCH($E202,施設情報!$B$2:$B$96,0))))</f>
        <v>998</v>
      </c>
      <c r="I202" s="139">
        <f t="shared" si="53"/>
        <v>46407</v>
      </c>
      <c r="J202" s="137" t="str">
        <f t="shared" si="54"/>
        <v>998-46407</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36">
      <c r="A203" s="149">
        <v>526</v>
      </c>
      <c r="B203" s="150">
        <v>46407</v>
      </c>
      <c r="C203" s="156">
        <v>9</v>
      </c>
      <c r="D203" s="156">
        <v>17</v>
      </c>
      <c r="E203" s="152" t="s">
        <v>91</v>
      </c>
      <c r="F203" s="151" t="s">
        <v>490</v>
      </c>
      <c r="G203" s="154" t="s">
        <v>493</v>
      </c>
      <c r="H203" s="138" t="str">
        <f>IF(OR(G203="中止",G203="取消"),"998",IF(ISNA(MATCH($E203,施設情報!$B$2:$B$96,0)),"999",INDEX(施設情報!$C$2:$C$96,MATCH($E203,施設情報!$B$2:$B$96,0))))</f>
        <v>998</v>
      </c>
      <c r="I203" s="139">
        <f t="shared" si="53"/>
        <v>46407</v>
      </c>
      <c r="J203" s="137" t="str">
        <f t="shared" si="54"/>
        <v>998-46407</v>
      </c>
      <c r="K203" s="137">
        <f t="shared" si="55"/>
        <v>0.375</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100</v>
      </c>
      <c r="W203" s="137">
        <f t="shared" si="52"/>
        <v>100</v>
      </c>
      <c r="X203" s="137">
        <f t="shared" si="52"/>
        <v>100</v>
      </c>
      <c r="Y203" s="137">
        <f t="shared" si="52"/>
        <v>100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72">
      <c r="A204" s="149">
        <v>543</v>
      </c>
      <c r="B204" s="150">
        <v>46407</v>
      </c>
      <c r="C204" s="156">
        <v>9</v>
      </c>
      <c r="D204" s="156">
        <v>17</v>
      </c>
      <c r="E204" s="152" t="s">
        <v>93</v>
      </c>
      <c r="F204" s="151" t="s">
        <v>490</v>
      </c>
      <c r="G204" s="154" t="s">
        <v>493</v>
      </c>
      <c r="H204" s="138" t="str">
        <f>IF(OR(G204="中止",G204="取消"),"998",IF(ISNA(MATCH($E204,施設情報!$B$2:$B$96,0)),"999",INDEX(施設情報!$C$2:$C$96,MATCH($E204,施設情報!$B$2:$B$96,0))))</f>
        <v>998</v>
      </c>
      <c r="I204" s="139">
        <f t="shared" si="53"/>
        <v>46407</v>
      </c>
      <c r="J204" s="137" t="str">
        <f t="shared" si="54"/>
        <v>998-46407</v>
      </c>
      <c r="K204" s="137">
        <f t="shared" si="55"/>
        <v>0.375</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100</v>
      </c>
      <c r="W204" s="137">
        <f t="shared" si="52"/>
        <v>100</v>
      </c>
      <c r="X204" s="137">
        <f t="shared" si="52"/>
        <v>100</v>
      </c>
      <c r="Y204" s="137">
        <f t="shared" si="52"/>
        <v>100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90">
      <c r="A205" s="149">
        <v>560</v>
      </c>
      <c r="B205" s="150">
        <v>46407</v>
      </c>
      <c r="C205" s="156">
        <v>9</v>
      </c>
      <c r="D205" s="156">
        <v>17</v>
      </c>
      <c r="E205" s="152" t="s">
        <v>94</v>
      </c>
      <c r="F205" s="151" t="s">
        <v>490</v>
      </c>
      <c r="G205" s="154" t="s">
        <v>493</v>
      </c>
      <c r="H205" s="138" t="str">
        <f>IF(OR(G205="中止",G205="取消"),"998",IF(ISNA(MATCH($E205,施設情報!$B$2:$B$96,0)),"999",INDEX(施設情報!$C$2:$C$96,MATCH($E205,施設情報!$B$2:$B$96,0))))</f>
        <v>998</v>
      </c>
      <c r="I205" s="139">
        <f t="shared" si="53"/>
        <v>46407</v>
      </c>
      <c r="J205" s="137" t="str">
        <f t="shared" si="54"/>
        <v>998-46407</v>
      </c>
      <c r="K205" s="137">
        <f t="shared" si="55"/>
        <v>0.375</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100</v>
      </c>
      <c r="W205" s="137">
        <f t="shared" ref="W205:AJ214" si="58">IF(AND(W$3&gt;=$K205,W$3&lt;$L205),100*$AM205,0)</f>
        <v>100</v>
      </c>
      <c r="X205" s="137">
        <f t="shared" si="58"/>
        <v>100</v>
      </c>
      <c r="Y205" s="137">
        <f t="shared" si="58"/>
        <v>100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72">
      <c r="A206" s="149">
        <v>577</v>
      </c>
      <c r="B206" s="150">
        <v>46407</v>
      </c>
      <c r="C206" s="156">
        <v>9</v>
      </c>
      <c r="D206" s="156">
        <v>17</v>
      </c>
      <c r="E206" s="152" t="s">
        <v>92</v>
      </c>
      <c r="F206" s="151" t="s">
        <v>490</v>
      </c>
      <c r="G206" s="154" t="s">
        <v>493</v>
      </c>
      <c r="H206" s="138" t="str">
        <f>IF(OR(G206="中止",G206="取消"),"998",IF(ISNA(MATCH($E206,施設情報!$B$2:$B$96,0)),"999",INDEX(施設情報!$C$2:$C$96,MATCH($E206,施設情報!$B$2:$B$96,0))))</f>
        <v>998</v>
      </c>
      <c r="I206" s="139">
        <f t="shared" si="53"/>
        <v>46407</v>
      </c>
      <c r="J206" s="137" t="str">
        <f t="shared" si="54"/>
        <v>998-46407</v>
      </c>
      <c r="K206" s="137">
        <f t="shared" si="55"/>
        <v>0.375</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100</v>
      </c>
      <c r="W206" s="137">
        <f t="shared" si="58"/>
        <v>100</v>
      </c>
      <c r="X206" s="137">
        <f t="shared" si="58"/>
        <v>100</v>
      </c>
      <c r="Y206" s="137">
        <f t="shared" si="58"/>
        <v>100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36">
      <c r="A207" s="149">
        <v>659</v>
      </c>
      <c r="B207" s="150">
        <v>46407</v>
      </c>
      <c r="C207" s="156">
        <v>9</v>
      </c>
      <c r="D207" s="156">
        <v>17</v>
      </c>
      <c r="E207" s="152" t="s">
        <v>91</v>
      </c>
      <c r="F207" s="151" t="s">
        <v>490</v>
      </c>
      <c r="G207" s="154" t="s">
        <v>494</v>
      </c>
      <c r="H207" s="138" t="str">
        <f>IF(OR(G207="中止",G207="取消"),"998",IF(ISNA(MATCH($E207,施設情報!$B$2:$B$96,0)),"999",INDEX(施設情報!$C$2:$C$96,MATCH($E207,施設情報!$B$2:$B$96,0))))</f>
        <v>009</v>
      </c>
      <c r="I207" s="139">
        <f t="shared" si="53"/>
        <v>46407</v>
      </c>
      <c r="J207" s="137" t="str">
        <f t="shared" si="54"/>
        <v>009-46407</v>
      </c>
      <c r="K207" s="137">
        <f t="shared" si="55"/>
        <v>0.375</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100</v>
      </c>
      <c r="W207" s="137">
        <f t="shared" si="58"/>
        <v>100</v>
      </c>
      <c r="X207" s="137">
        <f t="shared" si="58"/>
        <v>100</v>
      </c>
      <c r="Y207" s="137">
        <f t="shared" si="58"/>
        <v>100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72">
      <c r="A208" s="149">
        <v>674</v>
      </c>
      <c r="B208" s="210">
        <v>46407</v>
      </c>
      <c r="C208" s="211">
        <v>9</v>
      </c>
      <c r="D208" s="211">
        <v>17</v>
      </c>
      <c r="E208" s="152" t="s">
        <v>93</v>
      </c>
      <c r="F208" s="151" t="s">
        <v>490</v>
      </c>
      <c r="G208" s="154" t="s">
        <v>494</v>
      </c>
      <c r="H208" s="138" t="str">
        <f>IF(OR(G208="中止",G208="取消"),"998",IF(ISNA(MATCH($E208,施設情報!$B$2:$B$96,0)),"999",INDEX(施設情報!$C$2:$C$96,MATCH($E208,施設情報!$B$2:$B$96,0))))</f>
        <v>012</v>
      </c>
      <c r="I208" s="139">
        <f t="shared" si="53"/>
        <v>46407</v>
      </c>
      <c r="J208" s="137" t="str">
        <f t="shared" si="54"/>
        <v>012-46407</v>
      </c>
      <c r="K208" s="137">
        <f t="shared" si="55"/>
        <v>0.375</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100</v>
      </c>
      <c r="W208" s="137">
        <f t="shared" si="58"/>
        <v>100</v>
      </c>
      <c r="X208" s="137">
        <f t="shared" si="58"/>
        <v>100</v>
      </c>
      <c r="Y208" s="137">
        <f t="shared" si="58"/>
        <v>100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90">
      <c r="A209" s="149">
        <v>689</v>
      </c>
      <c r="B209" s="210">
        <v>46407</v>
      </c>
      <c r="C209" s="211">
        <v>9</v>
      </c>
      <c r="D209" s="211">
        <v>17</v>
      </c>
      <c r="E209" s="152" t="s">
        <v>94</v>
      </c>
      <c r="F209" s="151" t="s">
        <v>490</v>
      </c>
      <c r="G209" s="154" t="s">
        <v>494</v>
      </c>
      <c r="H209" s="138" t="str">
        <f>IF(OR(G209="中止",G209="取消"),"998",IF(ISNA(MATCH($E209,施設情報!$B$2:$B$96,0)),"999",INDEX(施設情報!$C$2:$C$96,MATCH($E209,施設情報!$B$2:$B$96,0))))</f>
        <v>011</v>
      </c>
      <c r="I209" s="139">
        <f t="shared" si="53"/>
        <v>46407</v>
      </c>
      <c r="J209" s="137" t="str">
        <f t="shared" si="54"/>
        <v>011-46407</v>
      </c>
      <c r="K209" s="137">
        <f t="shared" si="55"/>
        <v>0.375</v>
      </c>
      <c r="L209" s="137">
        <f t="shared" si="56"/>
        <v>0.70833333333333337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100</v>
      </c>
      <c r="W209" s="137">
        <f t="shared" si="58"/>
        <v>100</v>
      </c>
      <c r="X209" s="137">
        <f t="shared" si="58"/>
        <v>100</v>
      </c>
      <c r="Y209" s="137">
        <f t="shared" si="58"/>
        <v>100</v>
      </c>
      <c r="Z209" s="137">
        <f t="shared" si="58"/>
        <v>100</v>
      </c>
      <c r="AA209" s="137">
        <f t="shared" si="58"/>
        <v>100</v>
      </c>
      <c r="AB209" s="137">
        <f t="shared" si="58"/>
        <v>100</v>
      </c>
      <c r="AC209" s="137">
        <f t="shared" si="58"/>
        <v>100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72">
      <c r="A210" s="149">
        <v>704</v>
      </c>
      <c r="B210" s="210">
        <v>46407</v>
      </c>
      <c r="C210" s="211">
        <v>9</v>
      </c>
      <c r="D210" s="211">
        <v>17</v>
      </c>
      <c r="E210" s="215" t="s">
        <v>92</v>
      </c>
      <c r="F210" s="151" t="s">
        <v>490</v>
      </c>
      <c r="G210" s="154" t="s">
        <v>494</v>
      </c>
      <c r="H210" s="138" t="str">
        <f>IF(OR(G210="中止",G210="取消"),"998",IF(ISNA(MATCH($E210,施設情報!$B$2:$B$96,0)),"999",INDEX(施設情報!$C$2:$C$96,MATCH($E210,施設情報!$B$2:$B$96,0))))</f>
        <v>010</v>
      </c>
      <c r="I210" s="139">
        <f t="shared" si="53"/>
        <v>46407</v>
      </c>
      <c r="J210" s="137" t="str">
        <f t="shared" si="54"/>
        <v>010-46407</v>
      </c>
      <c r="K210" s="137">
        <f t="shared" si="55"/>
        <v>0.375</v>
      </c>
      <c r="L210" s="137">
        <f t="shared" si="56"/>
        <v>0.70833333333333337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100</v>
      </c>
      <c r="W210" s="137">
        <f t="shared" si="58"/>
        <v>100</v>
      </c>
      <c r="X210" s="137">
        <f t="shared" si="58"/>
        <v>100</v>
      </c>
      <c r="Y210" s="137">
        <f t="shared" si="58"/>
        <v>100</v>
      </c>
      <c r="Z210" s="137">
        <f t="shared" si="58"/>
        <v>100</v>
      </c>
      <c r="AA210" s="137">
        <f t="shared" si="58"/>
        <v>100</v>
      </c>
      <c r="AB210" s="137">
        <f t="shared" si="58"/>
        <v>100</v>
      </c>
      <c r="AC210" s="137">
        <f t="shared" si="58"/>
        <v>100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56.25">
      <c r="A211" s="149">
        <v>719</v>
      </c>
      <c r="B211" s="210">
        <v>46407</v>
      </c>
      <c r="C211" s="211">
        <v>9</v>
      </c>
      <c r="D211" s="211">
        <v>17</v>
      </c>
      <c r="E211" s="152" t="s">
        <v>44</v>
      </c>
      <c r="F211" s="151" t="s">
        <v>490</v>
      </c>
      <c r="G211" s="154" t="s">
        <v>494</v>
      </c>
      <c r="H211" s="138" t="str">
        <f>IF(OR(G211="中止",G211="取消"),"998",IF(ISNA(MATCH($E211,施設情報!$B$2:$B$96,0)),"999",INDEX(施設情報!$C$2:$C$96,MATCH($E211,施設情報!$B$2:$B$96,0))))</f>
        <v>015</v>
      </c>
      <c r="I211" s="139">
        <f t="shared" si="53"/>
        <v>46407</v>
      </c>
      <c r="J211" s="137" t="str">
        <f t="shared" si="54"/>
        <v>015-46407</v>
      </c>
      <c r="K211" s="137">
        <f t="shared" si="55"/>
        <v>0.375</v>
      </c>
      <c r="L211" s="137">
        <f t="shared" si="56"/>
        <v>0.70833333333333337</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100</v>
      </c>
      <c r="Y211" s="137">
        <f t="shared" si="58"/>
        <v>100</v>
      </c>
      <c r="Z211" s="137">
        <f t="shared" si="58"/>
        <v>100</v>
      </c>
      <c r="AA211" s="137">
        <f t="shared" si="58"/>
        <v>100</v>
      </c>
      <c r="AB211" s="137">
        <f t="shared" si="58"/>
        <v>100</v>
      </c>
      <c r="AC211" s="137">
        <f t="shared" si="58"/>
        <v>100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56.25">
      <c r="A212" s="149">
        <v>324</v>
      </c>
      <c r="B212" s="150">
        <v>46408</v>
      </c>
      <c r="C212" s="156">
        <v>0</v>
      </c>
      <c r="D212" s="156">
        <v>24</v>
      </c>
      <c r="E212" s="152" t="s">
        <v>52</v>
      </c>
      <c r="F212" s="151" t="s">
        <v>95</v>
      </c>
      <c r="G212" s="205" t="s">
        <v>1</v>
      </c>
      <c r="H212" s="138" t="str">
        <f>IF(OR(G212="中止",G212="取消"),"998",IF(ISNA(MATCH($E212,施設情報!$B$2:$B$96,0)),"999",INDEX(施設情報!$C$2:$C$96,MATCH($E212,施設情報!$B$2:$B$96,0))))</f>
        <v>024</v>
      </c>
      <c r="I212" s="139">
        <f t="shared" si="53"/>
        <v>46408</v>
      </c>
      <c r="J212" s="137" t="str">
        <f t="shared" si="54"/>
        <v>024-46408</v>
      </c>
      <c r="K212" s="137">
        <f t="shared" si="55"/>
        <v>0</v>
      </c>
      <c r="L212" s="137">
        <f t="shared" si="56"/>
        <v>1</v>
      </c>
      <c r="M212" s="137">
        <f t="shared" si="57"/>
        <v>100</v>
      </c>
      <c r="N212" s="137">
        <f t="shared" si="57"/>
        <v>100</v>
      </c>
      <c r="O212" s="137">
        <f t="shared" si="57"/>
        <v>100</v>
      </c>
      <c r="P212" s="137">
        <f t="shared" si="57"/>
        <v>100</v>
      </c>
      <c r="Q212" s="137">
        <f t="shared" si="57"/>
        <v>100</v>
      </c>
      <c r="R212" s="137">
        <f t="shared" si="57"/>
        <v>100</v>
      </c>
      <c r="S212" s="137">
        <f t="shared" si="57"/>
        <v>100</v>
      </c>
      <c r="T212" s="137">
        <f t="shared" si="57"/>
        <v>100</v>
      </c>
      <c r="U212" s="137">
        <f t="shared" si="57"/>
        <v>100</v>
      </c>
      <c r="V212" s="137">
        <f t="shared" si="57"/>
        <v>100</v>
      </c>
      <c r="W212" s="137">
        <f t="shared" si="58"/>
        <v>100</v>
      </c>
      <c r="X212" s="137">
        <f t="shared" si="58"/>
        <v>100</v>
      </c>
      <c r="Y212" s="137">
        <f t="shared" si="58"/>
        <v>100</v>
      </c>
      <c r="Z212" s="137">
        <f t="shared" si="58"/>
        <v>100</v>
      </c>
      <c r="AA212" s="137">
        <f t="shared" si="58"/>
        <v>100</v>
      </c>
      <c r="AB212" s="137">
        <f t="shared" si="58"/>
        <v>100</v>
      </c>
      <c r="AC212" s="137">
        <f t="shared" si="58"/>
        <v>100</v>
      </c>
      <c r="AD212" s="137">
        <f t="shared" si="58"/>
        <v>100</v>
      </c>
      <c r="AE212" s="137">
        <f t="shared" si="58"/>
        <v>100</v>
      </c>
      <c r="AF212" s="137">
        <f t="shared" si="58"/>
        <v>100</v>
      </c>
      <c r="AG212" s="137">
        <f t="shared" si="58"/>
        <v>100</v>
      </c>
      <c r="AH212" s="137">
        <f t="shared" si="58"/>
        <v>100</v>
      </c>
      <c r="AI212" s="137">
        <f t="shared" si="58"/>
        <v>100</v>
      </c>
      <c r="AJ212" s="137">
        <f t="shared" si="58"/>
        <v>100</v>
      </c>
      <c r="AK212" s="136">
        <f ca="1">IF(AND(AND($AK$3&lt;=B212,B212&lt;=$AK$1),B212&lt;&gt;""),1,0)</f>
        <v>1</v>
      </c>
      <c r="AL212" s="136">
        <f>IF(OR(F212="工事・メンテ（共用可）",F212="要調整"),0.5,IF(F212="ヘリ訓練日",0.4,1))</f>
        <v>1</v>
      </c>
      <c r="AM212" s="136">
        <v>1</v>
      </c>
    </row>
    <row r="213" spans="1:39" ht="36">
      <c r="A213" s="149">
        <v>467</v>
      </c>
      <c r="B213" s="150">
        <v>46408</v>
      </c>
      <c r="C213" s="156">
        <v>9</v>
      </c>
      <c r="D213" s="156">
        <v>17</v>
      </c>
      <c r="E213" s="152" t="s">
        <v>91</v>
      </c>
      <c r="F213" s="151" t="s">
        <v>490</v>
      </c>
      <c r="G213" s="154" t="s">
        <v>493</v>
      </c>
      <c r="H213" s="138" t="str">
        <f>IF(OR(G213="中止",G213="取消"),"998",IF(ISNA(MATCH($E213,施設情報!$B$2:$B$96,0)),"999",INDEX(施設情報!$C$2:$C$96,MATCH($E213,施設情報!$B$2:$B$96,0))))</f>
        <v>998</v>
      </c>
      <c r="I213" s="139">
        <f t="shared" si="53"/>
        <v>46408</v>
      </c>
      <c r="J213" s="137" t="str">
        <f t="shared" si="54"/>
        <v>998-46408</v>
      </c>
      <c r="K213" s="137">
        <f t="shared" si="55"/>
        <v>0.375</v>
      </c>
      <c r="L213" s="137">
        <f t="shared" si="56"/>
        <v>0.70833333333333337</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100</v>
      </c>
      <c r="Y213" s="137">
        <f t="shared" si="58"/>
        <v>100</v>
      </c>
      <c r="Z213" s="137">
        <f t="shared" si="58"/>
        <v>100</v>
      </c>
      <c r="AA213" s="137">
        <f t="shared" si="58"/>
        <v>100</v>
      </c>
      <c r="AB213" s="137">
        <f t="shared" si="58"/>
        <v>100</v>
      </c>
      <c r="AC213" s="137">
        <f t="shared" si="58"/>
        <v>100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72">
      <c r="A214" s="149">
        <v>482</v>
      </c>
      <c r="B214" s="150">
        <v>46408</v>
      </c>
      <c r="C214" s="156">
        <v>9</v>
      </c>
      <c r="D214" s="156">
        <v>17</v>
      </c>
      <c r="E214" s="152" t="s">
        <v>93</v>
      </c>
      <c r="F214" s="151" t="s">
        <v>490</v>
      </c>
      <c r="G214" s="154" t="s">
        <v>493</v>
      </c>
      <c r="H214" s="138" t="str">
        <f>IF(OR(G214="中止",G214="取消"),"998",IF(ISNA(MATCH($E214,施設情報!$B$2:$B$96,0)),"999",INDEX(施設情報!$C$2:$C$96,MATCH($E214,施設情報!$B$2:$B$96,0))))</f>
        <v>998</v>
      </c>
      <c r="I214" s="139">
        <f t="shared" si="53"/>
        <v>46408</v>
      </c>
      <c r="J214" s="137" t="str">
        <f t="shared" si="54"/>
        <v>998-46408</v>
      </c>
      <c r="K214" s="137">
        <f t="shared" si="55"/>
        <v>0.375</v>
      </c>
      <c r="L214" s="137">
        <f t="shared" si="56"/>
        <v>0.70833333333333337</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100</v>
      </c>
      <c r="Y214" s="137">
        <f t="shared" si="58"/>
        <v>100</v>
      </c>
      <c r="Z214" s="137">
        <f t="shared" si="58"/>
        <v>100</v>
      </c>
      <c r="AA214" s="137">
        <f t="shared" si="58"/>
        <v>100</v>
      </c>
      <c r="AB214" s="137">
        <f t="shared" si="58"/>
        <v>100</v>
      </c>
      <c r="AC214" s="137">
        <f t="shared" si="58"/>
        <v>100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90">
      <c r="A215" s="149">
        <v>497</v>
      </c>
      <c r="B215" s="150">
        <v>46408</v>
      </c>
      <c r="C215" s="156">
        <v>9</v>
      </c>
      <c r="D215" s="156">
        <v>17</v>
      </c>
      <c r="E215" s="2" t="s">
        <v>94</v>
      </c>
      <c r="F215" s="151" t="s">
        <v>490</v>
      </c>
      <c r="G215" s="154" t="s">
        <v>493</v>
      </c>
      <c r="H215" s="138" t="str">
        <f>IF(OR(G215="中止",G215="取消"),"998",IF(ISNA(MATCH($E215,施設情報!$B$2:$B$96,0)),"999",INDEX(施設情報!$C$2:$C$96,MATCH($E215,施設情報!$B$2:$B$96,0))))</f>
        <v>998</v>
      </c>
      <c r="I215" s="139">
        <f t="shared" si="53"/>
        <v>46408</v>
      </c>
      <c r="J215" s="137" t="str">
        <f t="shared" si="54"/>
        <v>998-46408</v>
      </c>
      <c r="K215" s="137">
        <f t="shared" si="55"/>
        <v>0.375</v>
      </c>
      <c r="L215" s="137">
        <f t="shared" si="56"/>
        <v>0.70833333333333337</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IF(AND(W$3&gt;=$K215,W$3&lt;$L215),100*$AM215,0)</f>
        <v>100</v>
      </c>
      <c r="X215" s="137">
        <f t="shared" si="60"/>
        <v>100</v>
      </c>
      <c r="Y215" s="137">
        <f t="shared" si="60"/>
        <v>100</v>
      </c>
      <c r="Z215" s="137">
        <f t="shared" si="60"/>
        <v>100</v>
      </c>
      <c r="AA215" s="137">
        <f t="shared" si="60"/>
        <v>100</v>
      </c>
      <c r="AB215" s="137">
        <f t="shared" si="60"/>
        <v>100</v>
      </c>
      <c r="AC215" s="137">
        <f t="shared" si="60"/>
        <v>100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72">
      <c r="A216" s="149">
        <v>512</v>
      </c>
      <c r="B216" s="150">
        <v>46408</v>
      </c>
      <c r="C216" s="156">
        <v>9</v>
      </c>
      <c r="D216" s="156">
        <v>17</v>
      </c>
      <c r="E216" s="2" t="s">
        <v>92</v>
      </c>
      <c r="F216" s="151" t="s">
        <v>490</v>
      </c>
      <c r="G216" s="154" t="s">
        <v>493</v>
      </c>
      <c r="H216" s="138" t="str">
        <f>IF(OR(G216="中止",G216="取消"),"998",IF(ISNA(MATCH($E216,施設情報!$B$2:$B$96,0)),"999",INDEX(施設情報!$C$2:$C$96,MATCH($E216,施設情報!$B$2:$B$96,0))))</f>
        <v>998</v>
      </c>
      <c r="I216" s="139">
        <f t="shared" si="53"/>
        <v>46408</v>
      </c>
      <c r="J216" s="137" t="str">
        <f t="shared" si="54"/>
        <v>998-46408</v>
      </c>
      <c r="K216" s="137">
        <f t="shared" si="55"/>
        <v>0.375</v>
      </c>
      <c r="L216" s="137">
        <f t="shared" si="56"/>
        <v>0.70833333333333337</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100</v>
      </c>
      <c r="W216" s="137">
        <f t="shared" si="60"/>
        <v>100</v>
      </c>
      <c r="X216" s="137">
        <f t="shared" si="60"/>
        <v>100</v>
      </c>
      <c r="Y216" s="137">
        <f t="shared" si="60"/>
        <v>100</v>
      </c>
      <c r="Z216" s="137">
        <f t="shared" si="60"/>
        <v>100</v>
      </c>
      <c r="AA216" s="137">
        <f t="shared" si="60"/>
        <v>100</v>
      </c>
      <c r="AB216" s="137">
        <f t="shared" si="60"/>
        <v>100</v>
      </c>
      <c r="AC216" s="137">
        <f t="shared" si="60"/>
        <v>100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36">
      <c r="A217" s="149">
        <v>527</v>
      </c>
      <c r="B217" s="150">
        <v>46408</v>
      </c>
      <c r="C217" s="156">
        <v>9</v>
      </c>
      <c r="D217" s="156">
        <v>17</v>
      </c>
      <c r="E217" s="152" t="s">
        <v>91</v>
      </c>
      <c r="F217" s="151" t="s">
        <v>490</v>
      </c>
      <c r="G217" s="154" t="s">
        <v>493</v>
      </c>
      <c r="H217" s="138" t="str">
        <f>IF(OR(G217="中止",G217="取消"),"998",IF(ISNA(MATCH($E217,施設情報!$B$2:$B$96,0)),"999",INDEX(施設情報!$C$2:$C$96,MATCH($E217,施設情報!$B$2:$B$96,0))))</f>
        <v>998</v>
      </c>
      <c r="I217" s="139">
        <f t="shared" si="53"/>
        <v>46408</v>
      </c>
      <c r="J217" s="137" t="str">
        <f t="shared" si="54"/>
        <v>998-46408</v>
      </c>
      <c r="K217" s="137">
        <f t="shared" si="55"/>
        <v>0.375</v>
      </c>
      <c r="L217" s="137">
        <f t="shared" si="56"/>
        <v>0.70833333333333337</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100</v>
      </c>
      <c r="W217" s="137">
        <f t="shared" si="60"/>
        <v>100</v>
      </c>
      <c r="X217" s="137">
        <f t="shared" si="60"/>
        <v>100</v>
      </c>
      <c r="Y217" s="137">
        <f t="shared" si="60"/>
        <v>100</v>
      </c>
      <c r="Z217" s="137">
        <f t="shared" si="60"/>
        <v>100</v>
      </c>
      <c r="AA217" s="137">
        <f t="shared" si="60"/>
        <v>100</v>
      </c>
      <c r="AB217" s="137">
        <f t="shared" si="60"/>
        <v>100</v>
      </c>
      <c r="AC217" s="137">
        <f t="shared" si="60"/>
        <v>100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72">
      <c r="A218" s="149">
        <v>544</v>
      </c>
      <c r="B218" s="150">
        <v>46408</v>
      </c>
      <c r="C218" s="156">
        <v>9</v>
      </c>
      <c r="D218" s="156">
        <v>17</v>
      </c>
      <c r="E218" s="152" t="s">
        <v>93</v>
      </c>
      <c r="F218" s="151" t="s">
        <v>490</v>
      </c>
      <c r="G218" s="154" t="s">
        <v>493</v>
      </c>
      <c r="H218" s="138" t="str">
        <f>IF(OR(G218="中止",G218="取消"),"998",IF(ISNA(MATCH($E218,施設情報!$B$2:$B$96,0)),"999",INDEX(施設情報!$C$2:$C$96,MATCH($E218,施設情報!$B$2:$B$96,0))))</f>
        <v>998</v>
      </c>
      <c r="I218" s="139">
        <f t="shared" si="53"/>
        <v>46408</v>
      </c>
      <c r="J218" s="137" t="str">
        <f t="shared" si="54"/>
        <v>998-46408</v>
      </c>
      <c r="K218" s="137">
        <f t="shared" si="55"/>
        <v>0.375</v>
      </c>
      <c r="L218" s="137">
        <f t="shared" si="56"/>
        <v>0.70833333333333337</v>
      </c>
      <c r="M218" s="137">
        <f t="shared" si="59"/>
        <v>0</v>
      </c>
      <c r="N218" s="137">
        <f t="shared" si="59"/>
        <v>0</v>
      </c>
      <c r="O218" s="137">
        <f t="shared" si="59"/>
        <v>0</v>
      </c>
      <c r="P218" s="137">
        <f t="shared" si="59"/>
        <v>0</v>
      </c>
      <c r="Q218" s="137">
        <f t="shared" si="59"/>
        <v>0</v>
      </c>
      <c r="R218" s="137">
        <f t="shared" si="59"/>
        <v>0</v>
      </c>
      <c r="S218" s="137">
        <f t="shared" si="59"/>
        <v>0</v>
      </c>
      <c r="T218" s="137">
        <f t="shared" si="59"/>
        <v>0</v>
      </c>
      <c r="U218" s="137">
        <f t="shared" si="59"/>
        <v>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0</v>
      </c>
      <c r="AE218" s="137">
        <f t="shared" si="60"/>
        <v>0</v>
      </c>
      <c r="AF218" s="137">
        <f t="shared" si="60"/>
        <v>0</v>
      </c>
      <c r="AG218" s="137">
        <f t="shared" si="60"/>
        <v>0</v>
      </c>
      <c r="AH218" s="137">
        <f t="shared" si="60"/>
        <v>0</v>
      </c>
      <c r="AI218" s="137">
        <f t="shared" si="60"/>
        <v>0</v>
      </c>
      <c r="AJ218" s="137">
        <f t="shared" si="60"/>
        <v>0</v>
      </c>
      <c r="AK218" s="136">
        <f ca="1">IF(AND(AND($AK$3&lt;=B218,B218&lt;=$AK$1),B218&lt;&gt;""),1,0)</f>
        <v>1</v>
      </c>
      <c r="AL218" s="136">
        <f>IF(OR(F218="工事・メンテ（共用可）",F218="要調整"),0.5,IF(F218="ヘリ訓練日",0.4,1))</f>
        <v>1</v>
      </c>
      <c r="AM218" s="136">
        <v>1</v>
      </c>
    </row>
    <row r="219" spans="1:39" ht="90">
      <c r="A219" s="149">
        <v>561</v>
      </c>
      <c r="B219" s="150">
        <v>46408</v>
      </c>
      <c r="C219" s="156">
        <v>9</v>
      </c>
      <c r="D219" s="156">
        <v>17</v>
      </c>
      <c r="E219" s="152" t="s">
        <v>94</v>
      </c>
      <c r="F219" s="151" t="s">
        <v>490</v>
      </c>
      <c r="G219" s="154" t="s">
        <v>493</v>
      </c>
      <c r="H219" s="138" t="str">
        <f>IF(OR(G219="中止",G219="取消"),"998",IF(ISNA(MATCH($E219,施設情報!$B$2:$B$96,0)),"999",INDEX(施設情報!$C$2:$C$96,MATCH($E219,施設情報!$B$2:$B$96,0))))</f>
        <v>998</v>
      </c>
      <c r="I219" s="139">
        <f t="shared" si="53"/>
        <v>46408</v>
      </c>
      <c r="J219" s="137" t="str">
        <f t="shared" si="54"/>
        <v>998-46408</v>
      </c>
      <c r="K219" s="137">
        <f t="shared" si="55"/>
        <v>0.375</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100</v>
      </c>
      <c r="Z219" s="137">
        <f t="shared" si="60"/>
        <v>100</v>
      </c>
      <c r="AA219" s="137">
        <f t="shared" si="60"/>
        <v>100</v>
      </c>
      <c r="AB219" s="137">
        <f t="shared" si="60"/>
        <v>100</v>
      </c>
      <c r="AC219" s="137">
        <f t="shared" si="60"/>
        <v>100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72">
      <c r="A220" s="149">
        <v>578</v>
      </c>
      <c r="B220" s="150">
        <v>46408</v>
      </c>
      <c r="C220" s="156">
        <v>9</v>
      </c>
      <c r="D220" s="156">
        <v>17</v>
      </c>
      <c r="E220" s="152" t="s">
        <v>92</v>
      </c>
      <c r="F220" s="151" t="s">
        <v>490</v>
      </c>
      <c r="G220" s="154" t="s">
        <v>493</v>
      </c>
      <c r="H220" s="138" t="str">
        <f>IF(OR(G220="中止",G220="取消"),"998",IF(ISNA(MATCH($E220,施設情報!$B$2:$B$96,0)),"999",INDEX(施設情報!$C$2:$C$96,MATCH($E220,施設情報!$B$2:$B$96,0))))</f>
        <v>998</v>
      </c>
      <c r="I220" s="139">
        <f t="shared" si="53"/>
        <v>46408</v>
      </c>
      <c r="J220" s="137" t="str">
        <f t="shared" si="54"/>
        <v>998-46408</v>
      </c>
      <c r="K220" s="137">
        <f t="shared" si="55"/>
        <v>0.375</v>
      </c>
      <c r="L220" s="137">
        <f t="shared" si="56"/>
        <v>0.70833333333333337</v>
      </c>
      <c r="M220" s="137">
        <f t="shared" si="59"/>
        <v>0</v>
      </c>
      <c r="N220" s="137">
        <f t="shared" si="59"/>
        <v>0</v>
      </c>
      <c r="O220" s="137">
        <f t="shared" si="59"/>
        <v>0</v>
      </c>
      <c r="P220" s="137">
        <f t="shared" si="59"/>
        <v>0</v>
      </c>
      <c r="Q220" s="137">
        <f t="shared" si="59"/>
        <v>0</v>
      </c>
      <c r="R220" s="137">
        <f t="shared" si="59"/>
        <v>0</v>
      </c>
      <c r="S220" s="137">
        <f t="shared" si="59"/>
        <v>0</v>
      </c>
      <c r="T220" s="137">
        <f t="shared" si="59"/>
        <v>0</v>
      </c>
      <c r="U220" s="137">
        <f t="shared" si="59"/>
        <v>0</v>
      </c>
      <c r="V220" s="137">
        <f t="shared" si="59"/>
        <v>100</v>
      </c>
      <c r="W220" s="137">
        <f t="shared" si="60"/>
        <v>100</v>
      </c>
      <c r="X220" s="137">
        <f t="shared" si="60"/>
        <v>100</v>
      </c>
      <c r="Y220" s="137">
        <f t="shared" si="60"/>
        <v>100</v>
      </c>
      <c r="Z220" s="137">
        <f t="shared" si="60"/>
        <v>100</v>
      </c>
      <c r="AA220" s="137">
        <f t="shared" si="60"/>
        <v>100</v>
      </c>
      <c r="AB220" s="137">
        <f t="shared" si="60"/>
        <v>100</v>
      </c>
      <c r="AC220" s="137">
        <f t="shared" si="60"/>
        <v>100</v>
      </c>
      <c r="AD220" s="137">
        <f t="shared" si="60"/>
        <v>0</v>
      </c>
      <c r="AE220" s="137">
        <f t="shared" si="60"/>
        <v>0</v>
      </c>
      <c r="AF220" s="137">
        <f t="shared" si="60"/>
        <v>0</v>
      </c>
      <c r="AG220" s="137">
        <f t="shared" si="60"/>
        <v>0</v>
      </c>
      <c r="AH220" s="137">
        <f t="shared" si="60"/>
        <v>0</v>
      </c>
      <c r="AI220" s="137">
        <f t="shared" si="60"/>
        <v>0</v>
      </c>
      <c r="AJ220" s="137">
        <f t="shared" si="60"/>
        <v>0</v>
      </c>
      <c r="AK220" s="136">
        <f ca="1">IF(AND(AND($AK$3&lt;=B220,B220&lt;=$AK$1),B220&lt;&gt;""),1,0)</f>
        <v>1</v>
      </c>
      <c r="AL220" s="136">
        <f>IF(OR(F220="工事・メンテ（共用可）",F220="要調整"),0.5,IF(F220="ヘリ訓練日",0.4,1))</f>
        <v>1</v>
      </c>
      <c r="AM220" s="136">
        <v>1</v>
      </c>
    </row>
    <row r="221" spans="1:39" ht="36">
      <c r="A221" s="149">
        <v>660</v>
      </c>
      <c r="B221" s="150">
        <v>46408</v>
      </c>
      <c r="C221" s="156">
        <v>9</v>
      </c>
      <c r="D221" s="156">
        <v>17</v>
      </c>
      <c r="E221" s="152" t="s">
        <v>91</v>
      </c>
      <c r="F221" s="151" t="s">
        <v>490</v>
      </c>
      <c r="G221" s="154" t="s">
        <v>494</v>
      </c>
      <c r="H221" s="138" t="str">
        <f>IF(OR(G221="中止",G221="取消"),"998",IF(ISNA(MATCH($E221,施設情報!$B$2:$B$96,0)),"999",INDEX(施設情報!$C$2:$C$96,MATCH($E221,施設情報!$B$2:$B$96,0))))</f>
        <v>009</v>
      </c>
      <c r="I221" s="139">
        <f t="shared" si="53"/>
        <v>46408</v>
      </c>
      <c r="J221" s="137" t="str">
        <f t="shared" si="54"/>
        <v>009-46408</v>
      </c>
      <c r="K221" s="137">
        <f t="shared" si="55"/>
        <v>0.375</v>
      </c>
      <c r="L221" s="137">
        <f t="shared" si="56"/>
        <v>0.70833333333333337</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72">
      <c r="A222" s="149">
        <v>675</v>
      </c>
      <c r="B222" s="210">
        <v>46408</v>
      </c>
      <c r="C222" s="211">
        <v>9</v>
      </c>
      <c r="D222" s="211">
        <v>17</v>
      </c>
      <c r="E222" s="152" t="s">
        <v>93</v>
      </c>
      <c r="F222" s="151" t="s">
        <v>490</v>
      </c>
      <c r="G222" s="154" t="s">
        <v>494</v>
      </c>
      <c r="H222" s="138" t="str">
        <f>IF(OR(G222="中止",G222="取消"),"998",IF(ISNA(MATCH($E222,施設情報!$B$2:$B$96,0)),"999",INDEX(施設情報!$C$2:$C$96,MATCH($E222,施設情報!$B$2:$B$96,0))))</f>
        <v>012</v>
      </c>
      <c r="I222" s="139">
        <f t="shared" si="53"/>
        <v>46408</v>
      </c>
      <c r="J222" s="137" t="str">
        <f t="shared" si="54"/>
        <v>012-46408</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90">
      <c r="A223" s="149">
        <v>690</v>
      </c>
      <c r="B223" s="210">
        <v>46408</v>
      </c>
      <c r="C223" s="211">
        <v>9</v>
      </c>
      <c r="D223" s="211">
        <v>17</v>
      </c>
      <c r="E223" s="152" t="s">
        <v>94</v>
      </c>
      <c r="F223" s="151" t="s">
        <v>490</v>
      </c>
      <c r="G223" s="154" t="s">
        <v>494</v>
      </c>
      <c r="H223" s="138" t="str">
        <f>IF(OR(G223="中止",G223="取消"),"998",IF(ISNA(MATCH($E223,施設情報!$B$2:$B$96,0)),"999",INDEX(施設情報!$C$2:$C$96,MATCH($E223,施設情報!$B$2:$B$96,0))))</f>
        <v>011</v>
      </c>
      <c r="I223" s="139">
        <f t="shared" si="53"/>
        <v>46408</v>
      </c>
      <c r="J223" s="137" t="str">
        <f t="shared" si="54"/>
        <v>011-46408</v>
      </c>
      <c r="K223" s="137">
        <f t="shared" si="55"/>
        <v>0.375</v>
      </c>
      <c r="L223" s="137">
        <f t="shared" si="56"/>
        <v>0.70833333333333337</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72">
      <c r="A224" s="149">
        <v>705</v>
      </c>
      <c r="B224" s="210">
        <v>46408</v>
      </c>
      <c r="C224" s="211">
        <v>9</v>
      </c>
      <c r="D224" s="211">
        <v>17</v>
      </c>
      <c r="E224" s="215" t="s">
        <v>92</v>
      </c>
      <c r="F224" s="151" t="s">
        <v>490</v>
      </c>
      <c r="G224" s="154" t="s">
        <v>494</v>
      </c>
      <c r="H224" s="138" t="str">
        <f>IF(OR(G224="中止",G224="取消"),"998",IF(ISNA(MATCH($E224,施設情報!$B$2:$B$96,0)),"999",INDEX(施設情報!$C$2:$C$96,MATCH($E224,施設情報!$B$2:$B$96,0))))</f>
        <v>010</v>
      </c>
      <c r="I224" s="139">
        <f t="shared" si="53"/>
        <v>46408</v>
      </c>
      <c r="J224" s="137" t="str">
        <f t="shared" si="54"/>
        <v>010-46408</v>
      </c>
      <c r="K224" s="137">
        <f t="shared" si="55"/>
        <v>0.375</v>
      </c>
      <c r="L224" s="137">
        <f t="shared" si="56"/>
        <v>0.70833333333333337</v>
      </c>
      <c r="M224" s="137">
        <f t="shared" si="59"/>
        <v>0</v>
      </c>
      <c r="N224" s="137">
        <f t="shared" si="59"/>
        <v>0</v>
      </c>
      <c r="O224" s="137">
        <f t="shared" si="59"/>
        <v>0</v>
      </c>
      <c r="P224" s="137">
        <f t="shared" si="59"/>
        <v>0</v>
      </c>
      <c r="Q224" s="137">
        <f t="shared" si="59"/>
        <v>0</v>
      </c>
      <c r="R224" s="137">
        <f t="shared" si="59"/>
        <v>0</v>
      </c>
      <c r="S224" s="137">
        <f t="shared" si="59"/>
        <v>0</v>
      </c>
      <c r="T224" s="137">
        <f t="shared" si="59"/>
        <v>0</v>
      </c>
      <c r="U224" s="137">
        <f t="shared" si="59"/>
        <v>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0</v>
      </c>
      <c r="AE224" s="137">
        <f t="shared" si="60"/>
        <v>0</v>
      </c>
      <c r="AF224" s="137">
        <f t="shared" si="60"/>
        <v>0</v>
      </c>
      <c r="AG224" s="137">
        <f t="shared" si="60"/>
        <v>0</v>
      </c>
      <c r="AH224" s="137">
        <f t="shared" si="60"/>
        <v>0</v>
      </c>
      <c r="AI224" s="137">
        <f t="shared" si="60"/>
        <v>0</v>
      </c>
      <c r="AJ224" s="137">
        <f t="shared" si="60"/>
        <v>0</v>
      </c>
      <c r="AK224" s="136">
        <f ca="1">IF(AND(AND($AK$3&lt;=B224,B224&lt;=$AK$1),B224&lt;&gt;""),1,0)</f>
        <v>1</v>
      </c>
      <c r="AL224" s="136">
        <f>IF(OR(F224="工事・メンテ（共用可）",F224="要調整"),0.5,IF(F224="ヘリ訓練日",0.4,1))</f>
        <v>1</v>
      </c>
      <c r="AM224" s="136">
        <v>1</v>
      </c>
    </row>
    <row r="225" spans="1:39" ht="56.25">
      <c r="A225" s="149">
        <v>720</v>
      </c>
      <c r="B225" s="210">
        <v>46408</v>
      </c>
      <c r="C225" s="211">
        <v>9</v>
      </c>
      <c r="D225" s="211">
        <v>17</v>
      </c>
      <c r="E225" s="152" t="s">
        <v>44</v>
      </c>
      <c r="F225" s="151" t="s">
        <v>490</v>
      </c>
      <c r="G225" s="154" t="s">
        <v>494</v>
      </c>
      <c r="H225" s="138" t="str">
        <f>IF(OR(G225="中止",G225="取消"),"998",IF(ISNA(MATCH($E225,施設情報!$B$2:$B$96,0)),"999",INDEX(施設情報!$C$2:$C$96,MATCH($E225,施設情報!$B$2:$B$96,0))))</f>
        <v>015</v>
      </c>
      <c r="I225" s="139">
        <f t="shared" si="53"/>
        <v>46408</v>
      </c>
      <c r="J225" s="137" t="str">
        <f t="shared" si="54"/>
        <v>015-46408</v>
      </c>
      <c r="K225" s="137">
        <f t="shared" si="55"/>
        <v>0.375</v>
      </c>
      <c r="L225" s="137">
        <f t="shared" si="56"/>
        <v>0.70833333333333337</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56.25">
      <c r="A226" s="149">
        <v>325</v>
      </c>
      <c r="B226" s="150">
        <v>46409</v>
      </c>
      <c r="C226" s="156">
        <v>0</v>
      </c>
      <c r="D226" s="156">
        <v>24</v>
      </c>
      <c r="E226" s="152" t="s">
        <v>52</v>
      </c>
      <c r="F226" s="151" t="s">
        <v>95</v>
      </c>
      <c r="G226" s="205" t="s">
        <v>1</v>
      </c>
      <c r="H226" s="138" t="str">
        <f>IF(OR(G226="中止",G226="取消"),"998",IF(ISNA(MATCH($E226,施設情報!$B$2:$B$96,0)),"999",INDEX(施設情報!$C$2:$C$96,MATCH($E226,施設情報!$B$2:$B$96,0))))</f>
        <v>024</v>
      </c>
      <c r="I226" s="139">
        <f t="shared" si="53"/>
        <v>46409</v>
      </c>
      <c r="J226" s="137" t="str">
        <f t="shared" si="54"/>
        <v>024-46409</v>
      </c>
      <c r="K226" s="137">
        <f t="shared" si="55"/>
        <v>0</v>
      </c>
      <c r="L226" s="137">
        <f t="shared" si="56"/>
        <v>1</v>
      </c>
      <c r="M226" s="137">
        <f t="shared" si="61"/>
        <v>100</v>
      </c>
      <c r="N226" s="137">
        <f t="shared" si="61"/>
        <v>100</v>
      </c>
      <c r="O226" s="137">
        <f t="shared" si="61"/>
        <v>100</v>
      </c>
      <c r="P226" s="137">
        <f t="shared" si="61"/>
        <v>100</v>
      </c>
      <c r="Q226" s="137">
        <f t="shared" si="61"/>
        <v>100</v>
      </c>
      <c r="R226" s="137">
        <f t="shared" si="61"/>
        <v>100</v>
      </c>
      <c r="S226" s="137">
        <f t="shared" si="61"/>
        <v>100</v>
      </c>
      <c r="T226" s="137">
        <f t="shared" si="61"/>
        <v>100</v>
      </c>
      <c r="U226" s="137">
        <f t="shared" si="61"/>
        <v>100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100</v>
      </c>
      <c r="AE226" s="137">
        <f t="shared" si="62"/>
        <v>100</v>
      </c>
      <c r="AF226" s="137">
        <f t="shared" si="62"/>
        <v>100</v>
      </c>
      <c r="AG226" s="137">
        <f t="shared" si="62"/>
        <v>100</v>
      </c>
      <c r="AH226" s="137">
        <f t="shared" si="62"/>
        <v>100</v>
      </c>
      <c r="AI226" s="137">
        <f t="shared" si="62"/>
        <v>100</v>
      </c>
      <c r="AJ226" s="137">
        <f t="shared" si="62"/>
        <v>100</v>
      </c>
      <c r="AK226" s="136">
        <f ca="1">IF(AND(AND($AK$3&lt;=B226,B226&lt;=$AK$1),B226&lt;&gt;""),1,0)</f>
        <v>1</v>
      </c>
      <c r="AL226" s="136">
        <f>IF(OR(F226="工事・メンテ（共用可）",F226="要調整"),0.5,IF(F226="ヘリ訓練日",0.4,1))</f>
        <v>1</v>
      </c>
      <c r="AM226" s="136">
        <v>1</v>
      </c>
    </row>
    <row r="227" spans="1:39" ht="36">
      <c r="A227" s="149">
        <v>468</v>
      </c>
      <c r="B227" s="150">
        <v>46409</v>
      </c>
      <c r="C227" s="156">
        <v>9</v>
      </c>
      <c r="D227" s="156">
        <v>17</v>
      </c>
      <c r="E227" s="152" t="s">
        <v>91</v>
      </c>
      <c r="F227" s="151" t="s">
        <v>490</v>
      </c>
      <c r="G227" s="154" t="s">
        <v>493</v>
      </c>
      <c r="H227" s="138" t="str">
        <f>IF(OR(G227="中止",G227="取消"),"998",IF(ISNA(MATCH($E227,施設情報!$B$2:$B$96,0)),"999",INDEX(施設情報!$C$2:$C$96,MATCH($E227,施設情報!$B$2:$B$96,0))))</f>
        <v>998</v>
      </c>
      <c r="I227" s="139">
        <f t="shared" si="53"/>
        <v>46409</v>
      </c>
      <c r="J227" s="137" t="str">
        <f t="shared" si="54"/>
        <v>998-46409</v>
      </c>
      <c r="K227" s="137">
        <f t="shared" si="55"/>
        <v>0.375</v>
      </c>
      <c r="L227" s="137">
        <f t="shared" si="56"/>
        <v>0.70833333333333337</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0</v>
      </c>
      <c r="V227" s="137">
        <f t="shared" si="61"/>
        <v>100</v>
      </c>
      <c r="W227" s="137">
        <f t="shared" si="62"/>
        <v>100</v>
      </c>
      <c r="X227" s="137">
        <f t="shared" si="62"/>
        <v>100</v>
      </c>
      <c r="Y227" s="137">
        <f t="shared" si="62"/>
        <v>100</v>
      </c>
      <c r="Z227" s="137">
        <f t="shared" si="62"/>
        <v>100</v>
      </c>
      <c r="AA227" s="137">
        <f t="shared" si="62"/>
        <v>100</v>
      </c>
      <c r="AB227" s="137">
        <f t="shared" si="62"/>
        <v>100</v>
      </c>
      <c r="AC227" s="137">
        <f t="shared" si="62"/>
        <v>100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72">
      <c r="A228" s="149">
        <v>483</v>
      </c>
      <c r="B228" s="150">
        <v>46409</v>
      </c>
      <c r="C228" s="156">
        <v>9</v>
      </c>
      <c r="D228" s="156">
        <v>17</v>
      </c>
      <c r="E228" s="152" t="s">
        <v>93</v>
      </c>
      <c r="F228" s="151" t="s">
        <v>490</v>
      </c>
      <c r="G228" s="154" t="s">
        <v>493</v>
      </c>
      <c r="H228" s="138" t="str">
        <f>IF(OR(G228="中止",G228="取消"),"998",IF(ISNA(MATCH($E228,施設情報!$B$2:$B$96,0)),"999",INDEX(施設情報!$C$2:$C$96,MATCH($E228,施設情報!$B$2:$B$96,0))))</f>
        <v>998</v>
      </c>
      <c r="I228" s="139">
        <f t="shared" si="53"/>
        <v>46409</v>
      </c>
      <c r="J228" s="137" t="str">
        <f t="shared" si="54"/>
        <v>998-46409</v>
      </c>
      <c r="K228" s="137">
        <f t="shared" si="55"/>
        <v>0.375</v>
      </c>
      <c r="L228" s="137">
        <f t="shared" si="56"/>
        <v>0.70833333333333337</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0</v>
      </c>
      <c r="V228" s="137">
        <f t="shared" si="61"/>
        <v>100</v>
      </c>
      <c r="W228" s="137">
        <f t="shared" si="62"/>
        <v>100</v>
      </c>
      <c r="X228" s="137">
        <f t="shared" si="62"/>
        <v>100</v>
      </c>
      <c r="Y228" s="137">
        <f t="shared" si="62"/>
        <v>100</v>
      </c>
      <c r="Z228" s="137">
        <f t="shared" si="62"/>
        <v>100</v>
      </c>
      <c r="AA228" s="137">
        <f t="shared" si="62"/>
        <v>100</v>
      </c>
      <c r="AB228" s="137">
        <f t="shared" si="62"/>
        <v>100</v>
      </c>
      <c r="AC228" s="137">
        <f t="shared" si="62"/>
        <v>100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90">
      <c r="A229" s="149">
        <v>498</v>
      </c>
      <c r="B229" s="150">
        <v>46409</v>
      </c>
      <c r="C229" s="156">
        <v>9</v>
      </c>
      <c r="D229" s="156">
        <v>17</v>
      </c>
      <c r="E229" s="2" t="s">
        <v>94</v>
      </c>
      <c r="F229" s="151" t="s">
        <v>490</v>
      </c>
      <c r="G229" s="154" t="s">
        <v>493</v>
      </c>
      <c r="H229" s="138" t="str">
        <f>IF(OR(G229="中止",G229="取消"),"998",IF(ISNA(MATCH($E229,施設情報!$B$2:$B$96,0)),"999",INDEX(施設情報!$C$2:$C$96,MATCH($E229,施設情報!$B$2:$B$96,0))))</f>
        <v>998</v>
      </c>
      <c r="I229" s="139">
        <f t="shared" si="53"/>
        <v>46409</v>
      </c>
      <c r="J229" s="137" t="str">
        <f t="shared" si="54"/>
        <v>998-46409</v>
      </c>
      <c r="K229" s="137">
        <f t="shared" si="55"/>
        <v>0.375</v>
      </c>
      <c r="L229" s="137">
        <f t="shared" si="56"/>
        <v>0.70833333333333337</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100</v>
      </c>
      <c r="Z229" s="137">
        <f t="shared" si="62"/>
        <v>100</v>
      </c>
      <c r="AA229" s="137">
        <f t="shared" si="62"/>
        <v>100</v>
      </c>
      <c r="AB229" s="137">
        <f t="shared" si="62"/>
        <v>100</v>
      </c>
      <c r="AC229" s="137">
        <f t="shared" si="62"/>
        <v>100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72">
      <c r="A230" s="149">
        <v>513</v>
      </c>
      <c r="B230" s="150">
        <v>46409</v>
      </c>
      <c r="C230" s="156">
        <v>9</v>
      </c>
      <c r="D230" s="156">
        <v>17</v>
      </c>
      <c r="E230" s="2" t="s">
        <v>92</v>
      </c>
      <c r="F230" s="151" t="s">
        <v>490</v>
      </c>
      <c r="G230" s="154" t="s">
        <v>493</v>
      </c>
      <c r="H230" s="138" t="str">
        <f>IF(OR(G230="中止",G230="取消"),"998",IF(ISNA(MATCH($E230,施設情報!$B$2:$B$96,0)),"999",INDEX(施設情報!$C$2:$C$96,MATCH($E230,施設情報!$B$2:$B$96,0))))</f>
        <v>998</v>
      </c>
      <c r="I230" s="139">
        <f t="shared" si="53"/>
        <v>46409</v>
      </c>
      <c r="J230" s="137" t="str">
        <f t="shared" si="54"/>
        <v>998-46409</v>
      </c>
      <c r="K230" s="137">
        <f t="shared" si="55"/>
        <v>0.375</v>
      </c>
      <c r="L230" s="137">
        <f t="shared" si="56"/>
        <v>0.70833333333333337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100</v>
      </c>
      <c r="AA230" s="137">
        <f t="shared" si="62"/>
        <v>100</v>
      </c>
      <c r="AB230" s="137">
        <f t="shared" si="62"/>
        <v>100</v>
      </c>
      <c r="AC230" s="137">
        <f t="shared" si="62"/>
        <v>100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36">
      <c r="A231" s="149">
        <v>528</v>
      </c>
      <c r="B231" s="150">
        <v>46409</v>
      </c>
      <c r="C231" s="156">
        <v>9</v>
      </c>
      <c r="D231" s="156">
        <v>17</v>
      </c>
      <c r="E231" s="152" t="s">
        <v>91</v>
      </c>
      <c r="F231" s="151" t="s">
        <v>490</v>
      </c>
      <c r="G231" s="154" t="s">
        <v>493</v>
      </c>
      <c r="H231" s="138" t="str">
        <f>IF(OR(G231="中止",G231="取消"),"998",IF(ISNA(MATCH($E231,施設情報!$B$2:$B$96,0)),"999",INDEX(施設情報!$C$2:$C$96,MATCH($E231,施設情報!$B$2:$B$96,0))))</f>
        <v>998</v>
      </c>
      <c r="I231" s="139">
        <f t="shared" si="53"/>
        <v>46409</v>
      </c>
      <c r="J231" s="137" t="str">
        <f t="shared" si="54"/>
        <v>998-46409</v>
      </c>
      <c r="K231" s="137">
        <f t="shared" si="55"/>
        <v>0.375</v>
      </c>
      <c r="L231" s="137">
        <f t="shared" si="56"/>
        <v>0.70833333333333337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100</v>
      </c>
      <c r="Y231" s="137">
        <f t="shared" si="62"/>
        <v>100</v>
      </c>
      <c r="Z231" s="137">
        <f t="shared" si="62"/>
        <v>100</v>
      </c>
      <c r="AA231" s="137">
        <f t="shared" si="62"/>
        <v>100</v>
      </c>
      <c r="AB231" s="137">
        <f t="shared" si="62"/>
        <v>100</v>
      </c>
      <c r="AC231" s="137">
        <f t="shared" si="62"/>
        <v>100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72">
      <c r="A232" s="149">
        <v>545</v>
      </c>
      <c r="B232" s="150">
        <v>46409</v>
      </c>
      <c r="C232" s="156">
        <v>9</v>
      </c>
      <c r="D232" s="156">
        <v>17</v>
      </c>
      <c r="E232" s="152" t="s">
        <v>93</v>
      </c>
      <c r="F232" s="151" t="s">
        <v>490</v>
      </c>
      <c r="G232" s="154" t="s">
        <v>493</v>
      </c>
      <c r="H232" s="138" t="str">
        <f>IF(OR(G232="中止",G232="取消"),"998",IF(ISNA(MATCH($E232,施設情報!$B$2:$B$96,0)),"999",INDEX(施設情報!$C$2:$C$96,MATCH($E232,施設情報!$B$2:$B$96,0))))</f>
        <v>998</v>
      </c>
      <c r="I232" s="139">
        <f t="shared" si="53"/>
        <v>46409</v>
      </c>
      <c r="J232" s="137" t="str">
        <f t="shared" si="54"/>
        <v>998-46409</v>
      </c>
      <c r="K232" s="137">
        <f t="shared" si="55"/>
        <v>0.375</v>
      </c>
      <c r="L232" s="137">
        <f t="shared" si="56"/>
        <v>0.70833333333333337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100</v>
      </c>
      <c r="AB232" s="137">
        <f t="shared" si="62"/>
        <v>100</v>
      </c>
      <c r="AC232" s="137">
        <f t="shared" si="62"/>
        <v>100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90">
      <c r="A233" s="149">
        <v>562</v>
      </c>
      <c r="B233" s="150">
        <v>46409</v>
      </c>
      <c r="C233" s="156">
        <v>9</v>
      </c>
      <c r="D233" s="156">
        <v>17</v>
      </c>
      <c r="E233" s="152" t="s">
        <v>94</v>
      </c>
      <c r="F233" s="151" t="s">
        <v>490</v>
      </c>
      <c r="G233" s="154" t="s">
        <v>493</v>
      </c>
      <c r="H233" s="138" t="str">
        <f>IF(OR(G233="中止",G233="取消"),"998",IF(ISNA(MATCH($E233,施設情報!$B$2:$B$96,0)),"999",INDEX(施設情報!$C$2:$C$96,MATCH($E233,施設情報!$B$2:$B$96,0))))</f>
        <v>998</v>
      </c>
      <c r="I233" s="139">
        <f t="shared" si="53"/>
        <v>46409</v>
      </c>
      <c r="J233" s="137" t="str">
        <f t="shared" si="54"/>
        <v>998-46409</v>
      </c>
      <c r="K233" s="137">
        <f t="shared" si="55"/>
        <v>0.375</v>
      </c>
      <c r="L233" s="137">
        <f t="shared" si="56"/>
        <v>0.70833333333333337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100</v>
      </c>
      <c r="W233" s="137">
        <f t="shared" si="62"/>
        <v>100</v>
      </c>
      <c r="X233" s="137">
        <f t="shared" si="62"/>
        <v>100</v>
      </c>
      <c r="Y233" s="137">
        <f t="shared" si="62"/>
        <v>100</v>
      </c>
      <c r="Z233" s="137">
        <f t="shared" si="62"/>
        <v>100</v>
      </c>
      <c r="AA233" s="137">
        <f t="shared" si="62"/>
        <v>100</v>
      </c>
      <c r="AB233" s="137">
        <f t="shared" si="62"/>
        <v>100</v>
      </c>
      <c r="AC233" s="137">
        <f t="shared" si="62"/>
        <v>100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c r="AL233" s="136">
        <f>IF(OR(F233="工事・メンテ（共用可）",F233="要調整"),0.5,IF(F233="ヘリ訓練日",0.4,1))</f>
        <v>1</v>
      </c>
      <c r="AM233" s="136">
        <v>1</v>
      </c>
    </row>
    <row r="234" spans="1:39" ht="72">
      <c r="A234" s="149">
        <v>579</v>
      </c>
      <c r="B234" s="150">
        <v>46409</v>
      </c>
      <c r="C234" s="156">
        <v>9</v>
      </c>
      <c r="D234" s="156">
        <v>17</v>
      </c>
      <c r="E234" s="152" t="s">
        <v>92</v>
      </c>
      <c r="F234" s="151" t="s">
        <v>490</v>
      </c>
      <c r="G234" s="154" t="s">
        <v>493</v>
      </c>
      <c r="H234" s="138" t="str">
        <f>IF(OR(G234="中止",G234="取消"),"998",IF(ISNA(MATCH($E234,施設情報!$B$2:$B$96,0)),"999",INDEX(施設情報!$C$2:$C$96,MATCH($E234,施設情報!$B$2:$B$96,0))))</f>
        <v>998</v>
      </c>
      <c r="I234" s="139">
        <f t="shared" si="53"/>
        <v>46409</v>
      </c>
      <c r="J234" s="137" t="str">
        <f t="shared" si="54"/>
        <v>998-46409</v>
      </c>
      <c r="K234" s="137">
        <f t="shared" si="55"/>
        <v>0.375</v>
      </c>
      <c r="L234" s="137">
        <f t="shared" si="56"/>
        <v>0.70833333333333337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100</v>
      </c>
      <c r="AB234" s="137">
        <f t="shared" si="62"/>
        <v>100</v>
      </c>
      <c r="AC234" s="137">
        <f t="shared" si="62"/>
        <v>100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36">
      <c r="A235" s="149">
        <v>661</v>
      </c>
      <c r="B235" s="150">
        <v>46409</v>
      </c>
      <c r="C235" s="156">
        <v>9</v>
      </c>
      <c r="D235" s="156">
        <v>17</v>
      </c>
      <c r="E235" s="152" t="s">
        <v>91</v>
      </c>
      <c r="F235" s="151" t="s">
        <v>490</v>
      </c>
      <c r="G235" s="154" t="s">
        <v>494</v>
      </c>
      <c r="H235" s="138" t="str">
        <f>IF(OR(G235="中止",G235="取消"),"998",IF(ISNA(MATCH($E235,施設情報!$B$2:$B$96,0)),"999",INDEX(施設情報!$C$2:$C$96,MATCH($E235,施設情報!$B$2:$B$96,0))))</f>
        <v>009</v>
      </c>
      <c r="I235" s="139">
        <f t="shared" si="53"/>
        <v>46409</v>
      </c>
      <c r="J235" s="137" t="str">
        <f t="shared" si="54"/>
        <v>009-46409</v>
      </c>
      <c r="K235" s="137">
        <f t="shared" si="55"/>
        <v>0.375</v>
      </c>
      <c r="L235" s="137">
        <f t="shared" si="56"/>
        <v>0.70833333333333337</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100</v>
      </c>
      <c r="W235" s="137">
        <f t="shared" ref="W235:AJ244" si="64">IF(AND(W$3&gt;=$K235,W$3&lt;$L235),100*$AM235,0)</f>
        <v>100</v>
      </c>
      <c r="X235" s="137">
        <f t="shared" si="64"/>
        <v>100</v>
      </c>
      <c r="Y235" s="137">
        <f t="shared" si="64"/>
        <v>100</v>
      </c>
      <c r="Z235" s="137">
        <f t="shared" si="64"/>
        <v>100</v>
      </c>
      <c r="AA235" s="137">
        <f t="shared" si="64"/>
        <v>100</v>
      </c>
      <c r="AB235" s="137">
        <f t="shared" si="64"/>
        <v>100</v>
      </c>
      <c r="AC235" s="137">
        <f t="shared" si="64"/>
        <v>100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72">
      <c r="A236" s="149">
        <v>676</v>
      </c>
      <c r="B236" s="210">
        <v>46409</v>
      </c>
      <c r="C236" s="211">
        <v>9</v>
      </c>
      <c r="D236" s="211">
        <v>17</v>
      </c>
      <c r="E236" s="152" t="s">
        <v>93</v>
      </c>
      <c r="F236" s="151" t="s">
        <v>490</v>
      </c>
      <c r="G236" s="154" t="s">
        <v>494</v>
      </c>
      <c r="H236" s="138" t="str">
        <f>IF(OR(G236="中止",G236="取消"),"998",IF(ISNA(MATCH($E236,施設情報!$B$2:$B$96,0)),"999",INDEX(施設情報!$C$2:$C$96,MATCH($E236,施設情報!$B$2:$B$96,0))))</f>
        <v>012</v>
      </c>
      <c r="I236" s="139">
        <f t="shared" si="53"/>
        <v>46409</v>
      </c>
      <c r="J236" s="137" t="str">
        <f t="shared" si="54"/>
        <v>012-46409</v>
      </c>
      <c r="K236" s="137">
        <f t="shared" si="55"/>
        <v>0.375</v>
      </c>
      <c r="L236" s="137">
        <f t="shared" si="56"/>
        <v>0.70833333333333337</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100</v>
      </c>
      <c r="W236" s="137">
        <f t="shared" si="64"/>
        <v>100</v>
      </c>
      <c r="X236" s="137">
        <f t="shared" si="64"/>
        <v>100</v>
      </c>
      <c r="Y236" s="137">
        <f t="shared" si="64"/>
        <v>100</v>
      </c>
      <c r="Z236" s="137">
        <f t="shared" si="64"/>
        <v>100</v>
      </c>
      <c r="AA236" s="137">
        <f t="shared" si="64"/>
        <v>100</v>
      </c>
      <c r="AB236" s="137">
        <f t="shared" si="64"/>
        <v>100</v>
      </c>
      <c r="AC236" s="137">
        <f t="shared" si="64"/>
        <v>100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90">
      <c r="A237" s="149">
        <v>691</v>
      </c>
      <c r="B237" s="210">
        <v>46409</v>
      </c>
      <c r="C237" s="211">
        <v>9</v>
      </c>
      <c r="D237" s="211">
        <v>17</v>
      </c>
      <c r="E237" s="152" t="s">
        <v>94</v>
      </c>
      <c r="F237" s="151" t="s">
        <v>490</v>
      </c>
      <c r="G237" s="154" t="s">
        <v>494</v>
      </c>
      <c r="H237" s="138" t="str">
        <f>IF(OR(G237="中止",G237="取消"),"998",IF(ISNA(MATCH($E237,施設情報!$B$2:$B$96,0)),"999",INDEX(施設情報!$C$2:$C$96,MATCH($E237,施設情報!$B$2:$B$96,0))))</f>
        <v>011</v>
      </c>
      <c r="I237" s="139">
        <f t="shared" si="53"/>
        <v>46409</v>
      </c>
      <c r="J237" s="137" t="str">
        <f t="shared" si="54"/>
        <v>011-46409</v>
      </c>
      <c r="K237" s="137">
        <f t="shared" si="55"/>
        <v>0.375</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72">
      <c r="A238" s="149">
        <v>706</v>
      </c>
      <c r="B238" s="210">
        <v>46409</v>
      </c>
      <c r="C238" s="211">
        <v>9</v>
      </c>
      <c r="D238" s="211">
        <v>17</v>
      </c>
      <c r="E238" s="215" t="s">
        <v>92</v>
      </c>
      <c r="F238" s="151" t="s">
        <v>490</v>
      </c>
      <c r="G238" s="154" t="s">
        <v>494</v>
      </c>
      <c r="H238" s="138" t="str">
        <f>IF(OR(G238="中止",G238="取消"),"998",IF(ISNA(MATCH($E238,施設情報!$B$2:$B$96,0)),"999",INDEX(施設情報!$C$2:$C$96,MATCH($E238,施設情報!$B$2:$B$96,0))))</f>
        <v>010</v>
      </c>
      <c r="I238" s="139">
        <f t="shared" si="53"/>
        <v>46409</v>
      </c>
      <c r="J238" s="137" t="str">
        <f t="shared" si="54"/>
        <v>010-46409</v>
      </c>
      <c r="K238" s="137">
        <f t="shared" si="55"/>
        <v>0.375</v>
      </c>
      <c r="L238" s="137">
        <f t="shared" si="56"/>
        <v>0.70833333333333337</v>
      </c>
      <c r="M238" s="137">
        <f t="shared" si="63"/>
        <v>0</v>
      </c>
      <c r="N238" s="137">
        <f t="shared" si="63"/>
        <v>0</v>
      </c>
      <c r="O238" s="137">
        <f t="shared" si="63"/>
        <v>0</v>
      </c>
      <c r="P238" s="137">
        <f t="shared" si="63"/>
        <v>0</v>
      </c>
      <c r="Q238" s="137">
        <f t="shared" si="63"/>
        <v>0</v>
      </c>
      <c r="R238" s="137">
        <f t="shared" si="63"/>
        <v>0</v>
      </c>
      <c r="S238" s="137">
        <f t="shared" si="63"/>
        <v>0</v>
      </c>
      <c r="T238" s="137">
        <f t="shared" si="63"/>
        <v>0</v>
      </c>
      <c r="U238" s="137">
        <f t="shared" si="63"/>
        <v>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0</v>
      </c>
      <c r="AE238" s="137">
        <f t="shared" si="64"/>
        <v>0</v>
      </c>
      <c r="AF238" s="137">
        <f t="shared" si="64"/>
        <v>0</v>
      </c>
      <c r="AG238" s="137">
        <f t="shared" si="64"/>
        <v>0</v>
      </c>
      <c r="AH238" s="137">
        <f t="shared" si="64"/>
        <v>0</v>
      </c>
      <c r="AI238" s="137">
        <f t="shared" si="64"/>
        <v>0</v>
      </c>
      <c r="AJ238" s="137">
        <f t="shared" si="64"/>
        <v>0</v>
      </c>
      <c r="AK238" s="136">
        <f ca="1">IF(AND(AND($AK$3&lt;=B238,B238&lt;=$AK$1),B238&lt;&gt;""),1,0)</f>
        <v>1</v>
      </c>
      <c r="AL238" s="136">
        <f>IF(OR(F238="工事・メンテ（共用可）",F238="要調整"),0.5,IF(F238="ヘリ訓練日",0.4,1))</f>
        <v>1</v>
      </c>
      <c r="AM238" s="136">
        <v>1</v>
      </c>
    </row>
    <row r="239" spans="1:39" ht="56.25">
      <c r="A239" s="149">
        <v>721</v>
      </c>
      <c r="B239" s="210">
        <v>46409</v>
      </c>
      <c r="C239" s="211">
        <v>9</v>
      </c>
      <c r="D239" s="211">
        <v>17</v>
      </c>
      <c r="E239" s="152" t="s">
        <v>44</v>
      </c>
      <c r="F239" s="151" t="s">
        <v>490</v>
      </c>
      <c r="G239" s="154" t="s">
        <v>494</v>
      </c>
      <c r="H239" s="138" t="str">
        <f>IF(OR(G239="中止",G239="取消"),"998",IF(ISNA(MATCH($E239,施設情報!$B$2:$B$96,0)),"999",INDEX(施設情報!$C$2:$C$96,MATCH($E239,施設情報!$B$2:$B$96,0))))</f>
        <v>015</v>
      </c>
      <c r="I239" s="139">
        <f t="shared" si="53"/>
        <v>46409</v>
      </c>
      <c r="J239" s="137" t="str">
        <f t="shared" si="54"/>
        <v>015-46409</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37.5">
      <c r="A240" s="149">
        <v>850</v>
      </c>
      <c r="B240" s="210">
        <v>46409</v>
      </c>
      <c r="C240" s="211">
        <v>9</v>
      </c>
      <c r="D240" s="211">
        <v>13</v>
      </c>
      <c r="E240" s="215" t="s">
        <v>39</v>
      </c>
      <c r="F240" s="147" t="s">
        <v>95</v>
      </c>
      <c r="G240" s="154" t="s">
        <v>1</v>
      </c>
      <c r="H240" s="138" t="str">
        <f>IF(OR(G240="中止",G240="取消"),"998",IF(ISNA(MATCH($E240,施設情報!$B$2:$B$96,0)),"999",INDEX(施設情報!$C$2:$C$96,MATCH($E240,施設情報!$B$2:$B$96,0))))</f>
        <v>003</v>
      </c>
      <c r="I240" s="139">
        <f t="shared" si="53"/>
        <v>46409</v>
      </c>
      <c r="J240" s="137" t="str">
        <f t="shared" si="54"/>
        <v>003-46409</v>
      </c>
      <c r="K240" s="137">
        <f t="shared" si="55"/>
        <v>0.375</v>
      </c>
      <c r="L240" s="137">
        <f t="shared" si="56"/>
        <v>0.54166666666666663</v>
      </c>
      <c r="M240" s="137">
        <f t="shared" si="63"/>
        <v>0</v>
      </c>
      <c r="N240" s="137">
        <f t="shared" si="63"/>
        <v>0</v>
      </c>
      <c r="O240" s="137">
        <f t="shared" si="63"/>
        <v>0</v>
      </c>
      <c r="P240" s="137">
        <f t="shared" si="63"/>
        <v>0</v>
      </c>
      <c r="Q240" s="137">
        <f t="shared" si="63"/>
        <v>0</v>
      </c>
      <c r="R240" s="137">
        <f t="shared" si="63"/>
        <v>0</v>
      </c>
      <c r="S240" s="137">
        <f t="shared" si="63"/>
        <v>0</v>
      </c>
      <c r="T240" s="137">
        <f t="shared" si="63"/>
        <v>0</v>
      </c>
      <c r="U240" s="137">
        <f t="shared" si="63"/>
        <v>0</v>
      </c>
      <c r="V240" s="137">
        <f t="shared" si="63"/>
        <v>100</v>
      </c>
      <c r="W240" s="137">
        <f t="shared" si="64"/>
        <v>100</v>
      </c>
      <c r="X240" s="137">
        <f t="shared" si="64"/>
        <v>100</v>
      </c>
      <c r="Y240" s="137">
        <f t="shared" si="64"/>
        <v>100</v>
      </c>
      <c r="Z240" s="137">
        <f t="shared" si="64"/>
        <v>0</v>
      </c>
      <c r="AA240" s="137">
        <f t="shared" si="64"/>
        <v>0</v>
      </c>
      <c r="AB240" s="137">
        <f t="shared" si="64"/>
        <v>0</v>
      </c>
      <c r="AC240" s="137">
        <f t="shared" si="64"/>
        <v>0</v>
      </c>
      <c r="AD240" s="137">
        <f t="shared" si="64"/>
        <v>0</v>
      </c>
      <c r="AE240" s="137">
        <f t="shared" si="64"/>
        <v>0</v>
      </c>
      <c r="AF240" s="137">
        <f t="shared" si="64"/>
        <v>0</v>
      </c>
      <c r="AG240" s="137">
        <f t="shared" si="64"/>
        <v>0</v>
      </c>
      <c r="AH240" s="137">
        <f t="shared" si="64"/>
        <v>0</v>
      </c>
      <c r="AI240" s="137">
        <f t="shared" si="64"/>
        <v>0</v>
      </c>
      <c r="AJ240" s="137">
        <f t="shared" si="64"/>
        <v>0</v>
      </c>
      <c r="AK240" s="136">
        <f ca="1">IF(AND(AND($AK$3&lt;=B240,B240&lt;=$AK$1),B240&lt;&gt;""),1,0)</f>
        <v>1</v>
      </c>
      <c r="AL240" s="136">
        <f>IF(OR(F240="工事・メンテ（共用可）",F240="要調整"),0.5,IF(F240="ヘリ訓練日",0.4,1))</f>
        <v>1</v>
      </c>
      <c r="AM240" s="136">
        <v>1</v>
      </c>
    </row>
    <row r="241" spans="1:39" ht="56.25">
      <c r="A241" s="149">
        <v>851</v>
      </c>
      <c r="B241" s="210">
        <v>46409</v>
      </c>
      <c r="C241" s="211">
        <v>9</v>
      </c>
      <c r="D241" s="211">
        <v>13</v>
      </c>
      <c r="E241" s="215" t="s">
        <v>37</v>
      </c>
      <c r="F241" s="147" t="s">
        <v>95</v>
      </c>
      <c r="G241" s="154" t="s">
        <v>1</v>
      </c>
      <c r="H241" s="138" t="str">
        <f>IF(OR(G241="中止",G241="取消"),"998",IF(ISNA(MATCH($E241,施設情報!$B$2:$B$96,0)),"999",INDEX(施設情報!$C$2:$C$96,MATCH($E241,施設情報!$B$2:$B$96,0))))</f>
        <v>043</v>
      </c>
      <c r="I241" s="139">
        <f t="shared" si="53"/>
        <v>46409</v>
      </c>
      <c r="J241" s="137" t="str">
        <f t="shared" si="54"/>
        <v>043-46409</v>
      </c>
      <c r="K241" s="137">
        <f t="shared" si="55"/>
        <v>0.375</v>
      </c>
      <c r="L241" s="137">
        <f t="shared" si="56"/>
        <v>0.54166666666666663</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0</v>
      </c>
      <c r="AA241" s="137">
        <f t="shared" si="64"/>
        <v>0</v>
      </c>
      <c r="AB241" s="137">
        <f t="shared" si="64"/>
        <v>0</v>
      </c>
      <c r="AC241" s="137">
        <f t="shared" si="64"/>
        <v>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37.5">
      <c r="A242" s="149">
        <v>852</v>
      </c>
      <c r="B242" s="210">
        <v>46409</v>
      </c>
      <c r="C242" s="211">
        <v>9</v>
      </c>
      <c r="D242" s="211">
        <v>13</v>
      </c>
      <c r="E242" s="215" t="s">
        <v>49</v>
      </c>
      <c r="F242" s="147" t="s">
        <v>95</v>
      </c>
      <c r="G242" s="154" t="s">
        <v>1</v>
      </c>
      <c r="H242" s="138" t="str">
        <f>IF(OR(G242="中止",G242="取消"),"998",IF(ISNA(MATCH($E242,施設情報!$B$2:$B$96,0)),"999",INDEX(施設情報!$C$2:$C$96,MATCH($E242,施設情報!$B$2:$B$96,0))))</f>
        <v>022</v>
      </c>
      <c r="I242" s="139">
        <f t="shared" si="53"/>
        <v>46409</v>
      </c>
      <c r="J242" s="137" t="str">
        <f t="shared" si="54"/>
        <v>022-46409</v>
      </c>
      <c r="K242" s="137">
        <f t="shared" si="55"/>
        <v>0.375</v>
      </c>
      <c r="L242" s="137">
        <f t="shared" si="56"/>
        <v>0.54166666666666663</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100</v>
      </c>
      <c r="Y242" s="137">
        <f t="shared" si="64"/>
        <v>100</v>
      </c>
      <c r="Z242" s="137">
        <f t="shared" si="64"/>
        <v>0</v>
      </c>
      <c r="AA242" s="137">
        <f t="shared" si="64"/>
        <v>0</v>
      </c>
      <c r="AB242" s="137">
        <f t="shared" si="64"/>
        <v>0</v>
      </c>
      <c r="AC242" s="137">
        <f t="shared" si="64"/>
        <v>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56.25">
      <c r="A243" s="149">
        <v>853</v>
      </c>
      <c r="B243" s="210">
        <v>46409</v>
      </c>
      <c r="C243" s="211">
        <v>9</v>
      </c>
      <c r="D243" s="211">
        <v>13</v>
      </c>
      <c r="E243" s="215" t="s">
        <v>50</v>
      </c>
      <c r="F243" s="147" t="s">
        <v>95</v>
      </c>
      <c r="G243" s="154" t="s">
        <v>1</v>
      </c>
      <c r="H243" s="138" t="str">
        <f>IF(OR(G243="中止",G243="取消"),"998",IF(ISNA(MATCH($E243,施設情報!$B$2:$B$96,0)),"999",INDEX(施設情報!$C$2:$C$96,MATCH($E243,施設情報!$B$2:$B$96,0))))</f>
        <v>023</v>
      </c>
      <c r="I243" s="139">
        <f t="shared" si="53"/>
        <v>46409</v>
      </c>
      <c r="J243" s="137" t="str">
        <f t="shared" si="54"/>
        <v>023-46409</v>
      </c>
      <c r="K243" s="137">
        <f t="shared" si="55"/>
        <v>0.375</v>
      </c>
      <c r="L243" s="137">
        <f t="shared" si="56"/>
        <v>0.54166666666666663</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100</v>
      </c>
      <c r="Y243" s="137">
        <f t="shared" si="64"/>
        <v>100</v>
      </c>
      <c r="Z243" s="137">
        <f t="shared" si="64"/>
        <v>0</v>
      </c>
      <c r="AA243" s="137">
        <f t="shared" si="64"/>
        <v>0</v>
      </c>
      <c r="AB243" s="137">
        <f t="shared" si="64"/>
        <v>0</v>
      </c>
      <c r="AC243" s="137">
        <f t="shared" si="64"/>
        <v>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93.75">
      <c r="A244" s="149">
        <v>854</v>
      </c>
      <c r="B244" s="210">
        <v>46409</v>
      </c>
      <c r="C244" s="211">
        <v>9</v>
      </c>
      <c r="D244" s="211">
        <v>13</v>
      </c>
      <c r="E244" s="215" t="s">
        <v>82</v>
      </c>
      <c r="F244" s="147" t="s">
        <v>95</v>
      </c>
      <c r="G244" s="154" t="s">
        <v>1</v>
      </c>
      <c r="H244" s="138" t="str">
        <f>IF(OR(G244="中止",G244="取消"),"998",IF(ISNA(MATCH($E244,施設情報!$B$2:$B$96,0)),"999",INDEX(施設情報!$C$2:$C$96,MATCH($E244,施設情報!$B$2:$B$96,0))))</f>
        <v>060</v>
      </c>
      <c r="I244" s="139">
        <f t="shared" si="53"/>
        <v>46409</v>
      </c>
      <c r="J244" s="137" t="str">
        <f t="shared" si="54"/>
        <v>060-46409</v>
      </c>
      <c r="K244" s="137">
        <f t="shared" si="55"/>
        <v>0.375</v>
      </c>
      <c r="L244" s="137">
        <f t="shared" si="56"/>
        <v>0.54166666666666663</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0</v>
      </c>
      <c r="AA244" s="137">
        <f t="shared" si="64"/>
        <v>0</v>
      </c>
      <c r="AB244" s="137">
        <f t="shared" si="64"/>
        <v>0</v>
      </c>
      <c r="AC244" s="137">
        <f t="shared" si="64"/>
        <v>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75">
      <c r="A245" s="149">
        <v>855</v>
      </c>
      <c r="B245" s="210">
        <v>46409</v>
      </c>
      <c r="C245" s="211">
        <v>9</v>
      </c>
      <c r="D245" s="211">
        <v>13</v>
      </c>
      <c r="E245" s="215" t="s">
        <v>76</v>
      </c>
      <c r="F245" s="147" t="s">
        <v>95</v>
      </c>
      <c r="G245" s="154" t="s">
        <v>1</v>
      </c>
      <c r="H245" s="138" t="str">
        <f>IF(OR(G245="中止",G245="取消"),"998",IF(ISNA(MATCH($E245,施設情報!$B$2:$B$96,0)),"999",INDEX(施設情報!$C$2:$C$96,MATCH($E245,施設情報!$B$2:$B$96,0))))</f>
        <v>054</v>
      </c>
      <c r="I245" s="139">
        <f t="shared" si="53"/>
        <v>46409</v>
      </c>
      <c r="J245" s="137" t="str">
        <f t="shared" si="54"/>
        <v>054-46409</v>
      </c>
      <c r="K245" s="137">
        <f t="shared" si="55"/>
        <v>0.375</v>
      </c>
      <c r="L245" s="137">
        <f t="shared" si="56"/>
        <v>0.54166666666666663</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IF(AND(W$3&gt;=$K245,W$3&lt;$L245),100*$AM245,0)</f>
        <v>100</v>
      </c>
      <c r="X245" s="137">
        <f t="shared" si="66"/>
        <v>100</v>
      </c>
      <c r="Y245" s="137">
        <f t="shared" si="66"/>
        <v>100</v>
      </c>
      <c r="Z245" s="137">
        <f t="shared" si="66"/>
        <v>0</v>
      </c>
      <c r="AA245" s="137">
        <f t="shared" si="66"/>
        <v>0</v>
      </c>
      <c r="AB245" s="137">
        <f t="shared" si="66"/>
        <v>0</v>
      </c>
      <c r="AC245" s="137">
        <f t="shared" si="66"/>
        <v>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37.5">
      <c r="A246" s="149">
        <v>7</v>
      </c>
      <c r="B246" s="150">
        <v>46410</v>
      </c>
      <c r="C246" s="156">
        <v>0</v>
      </c>
      <c r="D246" s="156">
        <v>24</v>
      </c>
      <c r="E246" s="152" t="s">
        <v>28</v>
      </c>
      <c r="F246" s="151" t="s">
        <v>29</v>
      </c>
      <c r="G246" s="154" t="s">
        <v>1</v>
      </c>
      <c r="H246" s="138" t="str">
        <f>IF(OR(G246="中止",G246="取消"),"998",IF(ISNA(MATCH($E246,施設情報!$B$2:$B$96,0)),"999",INDEX(施設情報!$C$2:$C$96,MATCH($E246,施設情報!$B$2:$B$96,0))))</f>
        <v>001</v>
      </c>
      <c r="I246" s="139">
        <f t="shared" si="53"/>
        <v>46410</v>
      </c>
      <c r="J246" s="137" t="str">
        <f t="shared" si="54"/>
        <v>001-46410</v>
      </c>
      <c r="K246" s="137">
        <f t="shared" si="55"/>
        <v>0</v>
      </c>
      <c r="L246" s="137">
        <f t="shared" si="56"/>
        <v>1</v>
      </c>
      <c r="M246" s="137">
        <f t="shared" si="65"/>
        <v>100</v>
      </c>
      <c r="N246" s="137">
        <f t="shared" si="65"/>
        <v>100</v>
      </c>
      <c r="O246" s="137">
        <f t="shared" si="65"/>
        <v>100</v>
      </c>
      <c r="P246" s="137">
        <f t="shared" si="65"/>
        <v>100</v>
      </c>
      <c r="Q246" s="137">
        <f t="shared" si="65"/>
        <v>100</v>
      </c>
      <c r="R246" s="137">
        <f t="shared" si="65"/>
        <v>100</v>
      </c>
      <c r="S246" s="137">
        <f t="shared" si="65"/>
        <v>100</v>
      </c>
      <c r="T246" s="137">
        <f t="shared" si="65"/>
        <v>100</v>
      </c>
      <c r="U246" s="137">
        <f t="shared" si="65"/>
        <v>100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100</v>
      </c>
      <c r="AE246" s="137">
        <f t="shared" si="66"/>
        <v>100</v>
      </c>
      <c r="AF246" s="137">
        <f t="shared" si="66"/>
        <v>100</v>
      </c>
      <c r="AG246" s="137">
        <f t="shared" si="66"/>
        <v>100</v>
      </c>
      <c r="AH246" s="137">
        <f t="shared" si="66"/>
        <v>100</v>
      </c>
      <c r="AI246" s="137">
        <f t="shared" si="66"/>
        <v>100</v>
      </c>
      <c r="AJ246" s="137">
        <f t="shared" si="66"/>
        <v>100</v>
      </c>
      <c r="AK246" s="136">
        <f ca="1">IF(AND(AND($AK$3&lt;=B246,B246&lt;=$AK$1),B246&lt;&gt;""),1,0)</f>
        <v>1</v>
      </c>
      <c r="AL246" s="136">
        <f>IF(OR(F246="工事・メンテ（共用可）",F246="要調整"),0.5,IF(F246="ヘリ訓練日",0.4,1))</f>
        <v>1</v>
      </c>
      <c r="AM246" s="136">
        <v>1</v>
      </c>
    </row>
    <row r="247" spans="1:39" ht="56.25">
      <c r="A247" s="149">
        <v>326</v>
      </c>
      <c r="B247" s="150">
        <v>46410</v>
      </c>
      <c r="C247" s="156">
        <v>0</v>
      </c>
      <c r="D247" s="156">
        <v>24</v>
      </c>
      <c r="E247" s="152" t="s">
        <v>52</v>
      </c>
      <c r="F247" s="151" t="s">
        <v>95</v>
      </c>
      <c r="G247" s="205" t="s">
        <v>1</v>
      </c>
      <c r="H247" s="138" t="str">
        <f>IF(OR(G247="中止",G247="取消"),"998",IF(ISNA(MATCH($E247,施設情報!$B$2:$B$96,0)),"999",INDEX(施設情報!$C$2:$C$96,MATCH($E247,施設情報!$B$2:$B$96,0))))</f>
        <v>024</v>
      </c>
      <c r="I247" s="139">
        <f t="shared" si="53"/>
        <v>46410</v>
      </c>
      <c r="J247" s="137" t="str">
        <f t="shared" si="54"/>
        <v>024-46410</v>
      </c>
      <c r="K247" s="137">
        <f t="shared" si="55"/>
        <v>0</v>
      </c>
      <c r="L247" s="137">
        <f t="shared" si="56"/>
        <v>1</v>
      </c>
      <c r="M247" s="137">
        <f t="shared" si="65"/>
        <v>100</v>
      </c>
      <c r="N247" s="137">
        <f t="shared" si="65"/>
        <v>100</v>
      </c>
      <c r="O247" s="137">
        <f t="shared" si="65"/>
        <v>100</v>
      </c>
      <c r="P247" s="137">
        <f t="shared" si="65"/>
        <v>100</v>
      </c>
      <c r="Q247" s="137">
        <f t="shared" si="65"/>
        <v>100</v>
      </c>
      <c r="R247" s="137">
        <f t="shared" si="65"/>
        <v>100</v>
      </c>
      <c r="S247" s="137">
        <f t="shared" si="65"/>
        <v>100</v>
      </c>
      <c r="T247" s="137">
        <f t="shared" si="65"/>
        <v>100</v>
      </c>
      <c r="U247" s="137">
        <f t="shared" si="65"/>
        <v>100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100</v>
      </c>
      <c r="AE247" s="137">
        <f t="shared" si="66"/>
        <v>100</v>
      </c>
      <c r="AF247" s="137">
        <f t="shared" si="66"/>
        <v>100</v>
      </c>
      <c r="AG247" s="137">
        <f t="shared" si="66"/>
        <v>100</v>
      </c>
      <c r="AH247" s="137">
        <f t="shared" si="66"/>
        <v>100</v>
      </c>
      <c r="AI247" s="137">
        <f t="shared" si="66"/>
        <v>100</v>
      </c>
      <c r="AJ247" s="137">
        <f t="shared" si="66"/>
        <v>100</v>
      </c>
      <c r="AK247" s="136">
        <f ca="1">IF(AND(AND($AK$3&lt;=B247,B247&lt;=$AK$1),B247&lt;&gt;""),1,0)</f>
        <v>1</v>
      </c>
      <c r="AL247" s="136">
        <f>IF(OR(F247="工事・メンテ（共用可）",F247="要調整"),0.5,IF(F247="ヘリ訓練日",0.4,1))</f>
        <v>1</v>
      </c>
      <c r="AM247" s="136">
        <v>1</v>
      </c>
    </row>
    <row r="248" spans="1:39" ht="36">
      <c r="A248" s="149">
        <v>469</v>
      </c>
      <c r="B248" s="150">
        <v>46410</v>
      </c>
      <c r="C248" s="156">
        <v>9</v>
      </c>
      <c r="D248" s="156">
        <v>17</v>
      </c>
      <c r="E248" s="152" t="s">
        <v>91</v>
      </c>
      <c r="F248" s="151" t="s">
        <v>490</v>
      </c>
      <c r="G248" s="154" t="s">
        <v>493</v>
      </c>
      <c r="H248" s="138" t="str">
        <f>IF(OR(G248="中止",G248="取消"),"998",IF(ISNA(MATCH($E248,施設情報!$B$2:$B$96,0)),"999",INDEX(施設情報!$C$2:$C$96,MATCH($E248,施設情報!$B$2:$B$96,0))))</f>
        <v>998</v>
      </c>
      <c r="I248" s="139">
        <f t="shared" si="53"/>
        <v>46410</v>
      </c>
      <c r="J248" s="137" t="str">
        <f t="shared" si="54"/>
        <v>998-46410</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72">
      <c r="A249" s="149">
        <v>484</v>
      </c>
      <c r="B249" s="150">
        <v>46410</v>
      </c>
      <c r="C249" s="156">
        <v>9</v>
      </c>
      <c r="D249" s="156">
        <v>17</v>
      </c>
      <c r="E249" s="152" t="s">
        <v>93</v>
      </c>
      <c r="F249" s="151" t="s">
        <v>490</v>
      </c>
      <c r="G249" s="154" t="s">
        <v>493</v>
      </c>
      <c r="H249" s="138" t="str">
        <f>IF(OR(G249="中止",G249="取消"),"998",IF(ISNA(MATCH($E249,施設情報!$B$2:$B$96,0)),"999",INDEX(施設情報!$C$2:$C$96,MATCH($E249,施設情報!$B$2:$B$96,0))))</f>
        <v>998</v>
      </c>
      <c r="I249" s="139">
        <f t="shared" si="53"/>
        <v>46410</v>
      </c>
      <c r="J249" s="137" t="str">
        <f t="shared" si="54"/>
        <v>998-46410</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1</v>
      </c>
      <c r="AM249" s="136">
        <v>1</v>
      </c>
    </row>
    <row r="250" spans="1:39" ht="90">
      <c r="A250" s="149">
        <v>499</v>
      </c>
      <c r="B250" s="150">
        <v>46410</v>
      </c>
      <c r="C250" s="156">
        <v>9</v>
      </c>
      <c r="D250" s="156">
        <v>17</v>
      </c>
      <c r="E250" s="2" t="s">
        <v>94</v>
      </c>
      <c r="F250" s="151" t="s">
        <v>490</v>
      </c>
      <c r="G250" s="154" t="s">
        <v>493</v>
      </c>
      <c r="H250" s="138" t="str">
        <f>IF(OR(G250="中止",G250="取消"),"998",IF(ISNA(MATCH($E250,施設情報!$B$2:$B$96,0)),"999",INDEX(施設情報!$C$2:$C$96,MATCH($E250,施設情報!$B$2:$B$96,0))))</f>
        <v>998</v>
      </c>
      <c r="I250" s="139">
        <f t="shared" si="53"/>
        <v>46410</v>
      </c>
      <c r="J250" s="137" t="str">
        <f t="shared" si="54"/>
        <v>998-46410</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100</v>
      </c>
      <c r="W250" s="137">
        <f t="shared" si="66"/>
        <v>100</v>
      </c>
      <c r="X250" s="137">
        <f t="shared" si="66"/>
        <v>100</v>
      </c>
      <c r="Y250" s="137">
        <f t="shared" si="66"/>
        <v>100</v>
      </c>
      <c r="Z250" s="137">
        <f t="shared" si="66"/>
        <v>100</v>
      </c>
      <c r="AA250" s="137">
        <f t="shared" si="66"/>
        <v>100</v>
      </c>
      <c r="AB250" s="137">
        <f t="shared" si="66"/>
        <v>100</v>
      </c>
      <c r="AC250" s="137">
        <f t="shared" si="66"/>
        <v>100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72">
      <c r="A251" s="149">
        <v>514</v>
      </c>
      <c r="B251" s="150">
        <v>46410</v>
      </c>
      <c r="C251" s="156">
        <v>9</v>
      </c>
      <c r="D251" s="156">
        <v>17</v>
      </c>
      <c r="E251" s="2" t="s">
        <v>92</v>
      </c>
      <c r="F251" s="151" t="s">
        <v>490</v>
      </c>
      <c r="G251" s="154" t="s">
        <v>493</v>
      </c>
      <c r="H251" s="138" t="str">
        <f>IF(OR(G251="中止",G251="取消"),"998",IF(ISNA(MATCH($E251,施設情報!$B$2:$B$96,0)),"999",INDEX(施設情報!$C$2:$C$96,MATCH($E251,施設情報!$B$2:$B$96,0))))</f>
        <v>998</v>
      </c>
      <c r="I251" s="139">
        <f t="shared" si="53"/>
        <v>46410</v>
      </c>
      <c r="J251" s="137" t="str">
        <f t="shared" si="54"/>
        <v>998-46410</v>
      </c>
      <c r="K251" s="137">
        <f t="shared" si="55"/>
        <v>0.375</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100</v>
      </c>
      <c r="W251" s="137">
        <f t="shared" si="66"/>
        <v>100</v>
      </c>
      <c r="X251" s="137">
        <f t="shared" si="66"/>
        <v>100</v>
      </c>
      <c r="Y251" s="137">
        <f t="shared" si="66"/>
        <v>100</v>
      </c>
      <c r="Z251" s="137">
        <f t="shared" si="66"/>
        <v>100</v>
      </c>
      <c r="AA251" s="137">
        <f t="shared" si="66"/>
        <v>100</v>
      </c>
      <c r="AB251" s="137">
        <f t="shared" si="66"/>
        <v>100</v>
      </c>
      <c r="AC251" s="137">
        <f t="shared" si="66"/>
        <v>100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1</v>
      </c>
      <c r="AM251" s="136">
        <v>1</v>
      </c>
    </row>
    <row r="252" spans="1:39" ht="36">
      <c r="A252" s="149">
        <v>529</v>
      </c>
      <c r="B252" s="150">
        <v>46410</v>
      </c>
      <c r="C252" s="156">
        <v>9</v>
      </c>
      <c r="D252" s="156">
        <v>17</v>
      </c>
      <c r="E252" s="152" t="s">
        <v>91</v>
      </c>
      <c r="F252" s="151" t="s">
        <v>490</v>
      </c>
      <c r="G252" s="154" t="s">
        <v>493</v>
      </c>
      <c r="H252" s="138" t="str">
        <f>IF(OR(G252="中止",G252="取消"),"998",IF(ISNA(MATCH($E252,施設情報!$B$2:$B$96,0)),"999",INDEX(施設情報!$C$2:$C$96,MATCH($E252,施設情報!$B$2:$B$96,0))))</f>
        <v>998</v>
      </c>
      <c r="I252" s="139">
        <f t="shared" si="53"/>
        <v>46410</v>
      </c>
      <c r="J252" s="137" t="str">
        <f t="shared" si="54"/>
        <v>998-46410</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72">
      <c r="A253" s="149">
        <v>546</v>
      </c>
      <c r="B253" s="150">
        <v>46410</v>
      </c>
      <c r="C253" s="156">
        <v>9</v>
      </c>
      <c r="D253" s="156">
        <v>17</v>
      </c>
      <c r="E253" s="152" t="s">
        <v>93</v>
      </c>
      <c r="F253" s="151" t="s">
        <v>490</v>
      </c>
      <c r="G253" s="154" t="s">
        <v>493</v>
      </c>
      <c r="H253" s="138" t="str">
        <f>IF(OR(G253="中止",G253="取消"),"998",IF(ISNA(MATCH($E253,施設情報!$B$2:$B$96,0)),"999",INDEX(施設情報!$C$2:$C$96,MATCH($E253,施設情報!$B$2:$B$96,0))))</f>
        <v>998</v>
      </c>
      <c r="I253" s="139">
        <f t="shared" si="53"/>
        <v>46410</v>
      </c>
      <c r="J253" s="137" t="str">
        <f t="shared" si="54"/>
        <v>998-46410</v>
      </c>
      <c r="K253" s="137">
        <f t="shared" si="55"/>
        <v>0.375</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100</v>
      </c>
      <c r="W253" s="137">
        <f t="shared" si="66"/>
        <v>100</v>
      </c>
      <c r="X253" s="137">
        <f t="shared" si="66"/>
        <v>100</v>
      </c>
      <c r="Y253" s="137">
        <f t="shared" si="66"/>
        <v>100</v>
      </c>
      <c r="Z253" s="137">
        <f t="shared" si="66"/>
        <v>100</v>
      </c>
      <c r="AA253" s="137">
        <f t="shared" si="66"/>
        <v>100</v>
      </c>
      <c r="AB253" s="137">
        <f t="shared" si="66"/>
        <v>100</v>
      </c>
      <c r="AC253" s="137">
        <f t="shared" si="66"/>
        <v>100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1</v>
      </c>
      <c r="AM253" s="136">
        <v>1</v>
      </c>
    </row>
    <row r="254" spans="1:39" ht="90">
      <c r="A254" s="149">
        <v>563</v>
      </c>
      <c r="B254" s="150">
        <v>46410</v>
      </c>
      <c r="C254" s="156">
        <v>9</v>
      </c>
      <c r="D254" s="156">
        <v>17</v>
      </c>
      <c r="E254" s="152" t="s">
        <v>94</v>
      </c>
      <c r="F254" s="151" t="s">
        <v>490</v>
      </c>
      <c r="G254" s="154" t="s">
        <v>493</v>
      </c>
      <c r="H254" s="138" t="str">
        <f>IF(OR(G254="中止",G254="取消"),"998",IF(ISNA(MATCH($E254,施設情報!$B$2:$B$96,0)),"999",INDEX(施設情報!$C$2:$C$96,MATCH($E254,施設情報!$B$2:$B$96,0))))</f>
        <v>998</v>
      </c>
      <c r="I254" s="139">
        <f t="shared" si="53"/>
        <v>46410</v>
      </c>
      <c r="J254" s="137" t="str">
        <f t="shared" si="54"/>
        <v>998-46410</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100</v>
      </c>
      <c r="W254" s="137">
        <f t="shared" si="66"/>
        <v>100</v>
      </c>
      <c r="X254" s="137">
        <f t="shared" si="66"/>
        <v>100</v>
      </c>
      <c r="Y254" s="137">
        <f t="shared" si="66"/>
        <v>100</v>
      </c>
      <c r="Z254" s="137">
        <f t="shared" si="66"/>
        <v>100</v>
      </c>
      <c r="AA254" s="137">
        <f t="shared" si="66"/>
        <v>100</v>
      </c>
      <c r="AB254" s="137">
        <f t="shared" si="66"/>
        <v>100</v>
      </c>
      <c r="AC254" s="137">
        <f t="shared" si="66"/>
        <v>100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1</v>
      </c>
      <c r="AM254" s="136">
        <v>1</v>
      </c>
    </row>
    <row r="255" spans="1:39" ht="72">
      <c r="A255" s="149">
        <v>580</v>
      </c>
      <c r="B255" s="150">
        <v>46410</v>
      </c>
      <c r="C255" s="156">
        <v>9</v>
      </c>
      <c r="D255" s="156">
        <v>17</v>
      </c>
      <c r="E255" s="152" t="s">
        <v>92</v>
      </c>
      <c r="F255" s="151" t="s">
        <v>490</v>
      </c>
      <c r="G255" s="154" t="s">
        <v>493</v>
      </c>
      <c r="H255" s="138" t="str">
        <f>IF(OR(G255="中止",G255="取消"),"998",IF(ISNA(MATCH($E255,施設情報!$B$2:$B$96,0)),"999",INDEX(施設情報!$C$2:$C$96,MATCH($E255,施設情報!$B$2:$B$96,0))))</f>
        <v>998</v>
      </c>
      <c r="I255" s="139">
        <f t="shared" si="53"/>
        <v>46410</v>
      </c>
      <c r="J255" s="137" t="str">
        <f t="shared" si="54"/>
        <v>998-46410</v>
      </c>
      <c r="K255" s="137">
        <f t="shared" si="55"/>
        <v>0.375</v>
      </c>
      <c r="L255" s="137">
        <f t="shared" si="56"/>
        <v>0.70833333333333337</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100</v>
      </c>
      <c r="W255" s="137">
        <f t="shared" ref="W255:AJ264" si="68">IF(AND(W$3&gt;=$K255,W$3&lt;$L255),100*$AM255,0)</f>
        <v>100</v>
      </c>
      <c r="X255" s="137">
        <f t="shared" si="68"/>
        <v>100</v>
      </c>
      <c r="Y255" s="137">
        <f t="shared" si="68"/>
        <v>100</v>
      </c>
      <c r="Z255" s="137">
        <f t="shared" si="68"/>
        <v>100</v>
      </c>
      <c r="AA255" s="137">
        <f t="shared" si="68"/>
        <v>100</v>
      </c>
      <c r="AB255" s="137">
        <f t="shared" si="68"/>
        <v>100</v>
      </c>
      <c r="AC255" s="137">
        <f t="shared" si="68"/>
        <v>100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1</v>
      </c>
      <c r="AM255" s="136">
        <v>1</v>
      </c>
    </row>
    <row r="256" spans="1:39" ht="37.5">
      <c r="A256" s="149">
        <v>8</v>
      </c>
      <c r="B256" s="150">
        <v>46411</v>
      </c>
      <c r="C256" s="156">
        <v>0</v>
      </c>
      <c r="D256" s="156">
        <v>24</v>
      </c>
      <c r="E256" s="152" t="s">
        <v>28</v>
      </c>
      <c r="F256" s="151" t="s">
        <v>29</v>
      </c>
      <c r="G256" s="154" t="s">
        <v>1</v>
      </c>
      <c r="H256" s="138" t="str">
        <f>IF(OR(G256="中止",G256="取消"),"998",IF(ISNA(MATCH($E256,施設情報!$B$2:$B$96,0)),"999",INDEX(施設情報!$C$2:$C$96,MATCH($E256,施設情報!$B$2:$B$96,0))))</f>
        <v>001</v>
      </c>
      <c r="I256" s="139">
        <f t="shared" si="53"/>
        <v>46411</v>
      </c>
      <c r="J256" s="137" t="str">
        <f t="shared" si="54"/>
        <v>001-46411</v>
      </c>
      <c r="K256" s="137">
        <f t="shared" si="55"/>
        <v>0</v>
      </c>
      <c r="L256" s="137">
        <f t="shared" si="56"/>
        <v>1</v>
      </c>
      <c r="M256" s="137">
        <f t="shared" si="67"/>
        <v>100</v>
      </c>
      <c r="N256" s="137">
        <f t="shared" si="67"/>
        <v>100</v>
      </c>
      <c r="O256" s="137">
        <f t="shared" si="67"/>
        <v>100</v>
      </c>
      <c r="P256" s="137">
        <f t="shared" si="67"/>
        <v>100</v>
      </c>
      <c r="Q256" s="137">
        <f t="shared" si="67"/>
        <v>100</v>
      </c>
      <c r="R256" s="137">
        <f t="shared" si="67"/>
        <v>100</v>
      </c>
      <c r="S256" s="137">
        <f t="shared" si="67"/>
        <v>100</v>
      </c>
      <c r="T256" s="137">
        <f t="shared" si="67"/>
        <v>100</v>
      </c>
      <c r="U256" s="137">
        <f t="shared" si="67"/>
        <v>100</v>
      </c>
      <c r="V256" s="137">
        <f t="shared" si="67"/>
        <v>100</v>
      </c>
      <c r="W256" s="137">
        <f t="shared" si="68"/>
        <v>100</v>
      </c>
      <c r="X256" s="137">
        <f t="shared" si="68"/>
        <v>100</v>
      </c>
      <c r="Y256" s="137">
        <f t="shared" si="68"/>
        <v>100</v>
      </c>
      <c r="Z256" s="137">
        <f t="shared" si="68"/>
        <v>100</v>
      </c>
      <c r="AA256" s="137">
        <f t="shared" si="68"/>
        <v>100</v>
      </c>
      <c r="AB256" s="137">
        <f t="shared" si="68"/>
        <v>100</v>
      </c>
      <c r="AC256" s="137">
        <f t="shared" si="68"/>
        <v>100</v>
      </c>
      <c r="AD256" s="137">
        <f t="shared" si="68"/>
        <v>100</v>
      </c>
      <c r="AE256" s="137">
        <f t="shared" si="68"/>
        <v>100</v>
      </c>
      <c r="AF256" s="137">
        <f t="shared" si="68"/>
        <v>100</v>
      </c>
      <c r="AG256" s="137">
        <f t="shared" si="68"/>
        <v>100</v>
      </c>
      <c r="AH256" s="137">
        <f t="shared" si="68"/>
        <v>100</v>
      </c>
      <c r="AI256" s="137">
        <f t="shared" si="68"/>
        <v>100</v>
      </c>
      <c r="AJ256" s="137">
        <f t="shared" si="68"/>
        <v>100</v>
      </c>
      <c r="AK256" s="136">
        <f ca="1">IF(AND(AND($AK$3&lt;=B256,B256&lt;=$AK$1),B256&lt;&gt;""),1,0)</f>
        <v>1</v>
      </c>
      <c r="AL256" s="136">
        <f>IF(OR(F256="工事・メンテ（共用可）",F256="要調整"),0.5,IF(F256="ヘリ訓練日",0.4,1))</f>
        <v>1</v>
      </c>
      <c r="AM256" s="136">
        <v>1</v>
      </c>
    </row>
    <row r="257" spans="1:39" ht="56.25">
      <c r="A257" s="149">
        <v>327</v>
      </c>
      <c r="B257" s="150">
        <v>46411</v>
      </c>
      <c r="C257" s="156">
        <v>0</v>
      </c>
      <c r="D257" s="156">
        <v>24</v>
      </c>
      <c r="E257" s="152" t="s">
        <v>52</v>
      </c>
      <c r="F257" s="151" t="s">
        <v>95</v>
      </c>
      <c r="G257" s="205" t="s">
        <v>1</v>
      </c>
      <c r="H257" s="138" t="str">
        <f>IF(OR(G257="中止",G257="取消"),"998",IF(ISNA(MATCH($E257,施設情報!$B$2:$B$96,0)),"999",INDEX(施設情報!$C$2:$C$96,MATCH($E257,施設情報!$B$2:$B$96,0))))</f>
        <v>024</v>
      </c>
      <c r="I257" s="139">
        <f t="shared" si="53"/>
        <v>46411</v>
      </c>
      <c r="J257" s="137" t="str">
        <f t="shared" si="54"/>
        <v>024-46411</v>
      </c>
      <c r="K257" s="137">
        <f t="shared" si="55"/>
        <v>0</v>
      </c>
      <c r="L257" s="137">
        <f t="shared" si="56"/>
        <v>1</v>
      </c>
      <c r="M257" s="137">
        <f t="shared" si="67"/>
        <v>100</v>
      </c>
      <c r="N257" s="137">
        <f t="shared" si="67"/>
        <v>100</v>
      </c>
      <c r="O257" s="137">
        <f t="shared" si="67"/>
        <v>100</v>
      </c>
      <c r="P257" s="137">
        <f t="shared" si="67"/>
        <v>100</v>
      </c>
      <c r="Q257" s="137">
        <f t="shared" si="67"/>
        <v>100</v>
      </c>
      <c r="R257" s="137">
        <f t="shared" si="67"/>
        <v>100</v>
      </c>
      <c r="S257" s="137">
        <f t="shared" si="67"/>
        <v>100</v>
      </c>
      <c r="T257" s="137">
        <f t="shared" si="67"/>
        <v>100</v>
      </c>
      <c r="U257" s="137">
        <f t="shared" si="67"/>
        <v>100</v>
      </c>
      <c r="V257" s="137">
        <f t="shared" si="67"/>
        <v>100</v>
      </c>
      <c r="W257" s="137">
        <f t="shared" si="68"/>
        <v>100</v>
      </c>
      <c r="X257" s="137">
        <f t="shared" si="68"/>
        <v>100</v>
      </c>
      <c r="Y257" s="137">
        <f t="shared" si="68"/>
        <v>100</v>
      </c>
      <c r="Z257" s="137">
        <f t="shared" si="68"/>
        <v>100</v>
      </c>
      <c r="AA257" s="137">
        <f t="shared" si="68"/>
        <v>100</v>
      </c>
      <c r="AB257" s="137">
        <f t="shared" si="68"/>
        <v>100</v>
      </c>
      <c r="AC257" s="137">
        <f t="shared" si="68"/>
        <v>100</v>
      </c>
      <c r="AD257" s="137">
        <f t="shared" si="68"/>
        <v>100</v>
      </c>
      <c r="AE257" s="137">
        <f t="shared" si="68"/>
        <v>100</v>
      </c>
      <c r="AF257" s="137">
        <f t="shared" si="68"/>
        <v>100</v>
      </c>
      <c r="AG257" s="137">
        <f t="shared" si="68"/>
        <v>100</v>
      </c>
      <c r="AH257" s="137">
        <f t="shared" si="68"/>
        <v>100</v>
      </c>
      <c r="AI257" s="137">
        <f t="shared" si="68"/>
        <v>100</v>
      </c>
      <c r="AJ257" s="137">
        <f t="shared" si="68"/>
        <v>100</v>
      </c>
      <c r="AK257" s="136">
        <f ca="1">IF(AND(AND($AK$3&lt;=B257,B257&lt;=$AK$1),B257&lt;&gt;""),1,0)</f>
        <v>1</v>
      </c>
      <c r="AL257" s="136">
        <f>IF(OR(F257="工事・メンテ（共用可）",F257="要調整"),0.5,IF(F257="ヘリ訓練日",0.4,1))</f>
        <v>1</v>
      </c>
      <c r="AM257" s="136">
        <v>1</v>
      </c>
    </row>
    <row r="258" spans="1:39" ht="36">
      <c r="A258" s="149">
        <v>470</v>
      </c>
      <c r="B258" s="150">
        <v>46411</v>
      </c>
      <c r="C258" s="156">
        <v>9</v>
      </c>
      <c r="D258" s="156">
        <v>17</v>
      </c>
      <c r="E258" s="152" t="s">
        <v>91</v>
      </c>
      <c r="F258" s="151" t="s">
        <v>490</v>
      </c>
      <c r="G258" s="154" t="s">
        <v>493</v>
      </c>
      <c r="H258" s="138" t="str">
        <f>IF(OR(G258="中止",G258="取消"),"998",IF(ISNA(MATCH($E258,施設情報!$B$2:$B$96,0)),"999",INDEX(施設情報!$C$2:$C$96,MATCH($E258,施設情報!$B$2:$B$96,0))))</f>
        <v>998</v>
      </c>
      <c r="I258" s="139">
        <f t="shared" si="53"/>
        <v>46411</v>
      </c>
      <c r="J258" s="137" t="str">
        <f t="shared" si="54"/>
        <v>998-46411</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100</v>
      </c>
      <c r="W258" s="137">
        <f t="shared" si="68"/>
        <v>100</v>
      </c>
      <c r="X258" s="137">
        <f t="shared" si="68"/>
        <v>100</v>
      </c>
      <c r="Y258" s="137">
        <f t="shared" si="68"/>
        <v>100</v>
      </c>
      <c r="Z258" s="137">
        <f t="shared" si="68"/>
        <v>100</v>
      </c>
      <c r="AA258" s="137">
        <f t="shared" si="68"/>
        <v>100</v>
      </c>
      <c r="AB258" s="137">
        <f t="shared" si="68"/>
        <v>100</v>
      </c>
      <c r="AC258" s="137">
        <f t="shared" si="68"/>
        <v>100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1</v>
      </c>
      <c r="AM258" s="136">
        <v>1</v>
      </c>
    </row>
    <row r="259" spans="1:39" ht="72">
      <c r="A259" s="149">
        <v>485</v>
      </c>
      <c r="B259" s="150">
        <v>46411</v>
      </c>
      <c r="C259" s="156">
        <v>9</v>
      </c>
      <c r="D259" s="156">
        <v>17</v>
      </c>
      <c r="E259" s="152" t="s">
        <v>93</v>
      </c>
      <c r="F259" s="151" t="s">
        <v>490</v>
      </c>
      <c r="G259" s="154" t="s">
        <v>493</v>
      </c>
      <c r="H259" s="138" t="str">
        <f>IF(OR(G259="中止",G259="取消"),"998",IF(ISNA(MATCH($E259,施設情報!$B$2:$B$96,0)),"999",INDEX(施設情報!$C$2:$C$96,MATCH($E259,施設情報!$B$2:$B$96,0))))</f>
        <v>998</v>
      </c>
      <c r="I259" s="139">
        <f t="shared" si="53"/>
        <v>46411</v>
      </c>
      <c r="J259" s="137" t="str">
        <f t="shared" si="54"/>
        <v>998-46411</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100</v>
      </c>
      <c r="W259" s="137">
        <f t="shared" si="68"/>
        <v>100</v>
      </c>
      <c r="X259" s="137">
        <f t="shared" si="68"/>
        <v>100</v>
      </c>
      <c r="Y259" s="137">
        <f t="shared" si="68"/>
        <v>100</v>
      </c>
      <c r="Z259" s="137">
        <f t="shared" si="68"/>
        <v>100</v>
      </c>
      <c r="AA259" s="137">
        <f t="shared" si="68"/>
        <v>100</v>
      </c>
      <c r="AB259" s="137">
        <f t="shared" si="68"/>
        <v>100</v>
      </c>
      <c r="AC259" s="137">
        <f t="shared" si="68"/>
        <v>100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1</v>
      </c>
      <c r="AM259" s="136">
        <v>1</v>
      </c>
    </row>
    <row r="260" spans="1:39" ht="90">
      <c r="A260" s="149">
        <v>500</v>
      </c>
      <c r="B260" s="150">
        <v>46411</v>
      </c>
      <c r="C260" s="156">
        <v>9</v>
      </c>
      <c r="D260" s="156">
        <v>17</v>
      </c>
      <c r="E260" s="2" t="s">
        <v>94</v>
      </c>
      <c r="F260" s="151" t="s">
        <v>490</v>
      </c>
      <c r="G260" s="154" t="s">
        <v>493</v>
      </c>
      <c r="H260" s="138" t="str">
        <f>IF(OR(G260="中止",G260="取消"),"998",IF(ISNA(MATCH($E260,施設情報!$B$2:$B$96,0)),"999",INDEX(施設情報!$C$2:$C$96,MATCH($E260,施設情報!$B$2:$B$96,0))))</f>
        <v>998</v>
      </c>
      <c r="I260" s="139">
        <f t="shared" si="53"/>
        <v>46411</v>
      </c>
      <c r="J260" s="137" t="str">
        <f t="shared" si="54"/>
        <v>998-46411</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100</v>
      </c>
      <c r="W260" s="137">
        <f t="shared" si="68"/>
        <v>100</v>
      </c>
      <c r="X260" s="137">
        <f t="shared" si="68"/>
        <v>100</v>
      </c>
      <c r="Y260" s="137">
        <f t="shared" si="68"/>
        <v>100</v>
      </c>
      <c r="Z260" s="137">
        <f t="shared" si="68"/>
        <v>100</v>
      </c>
      <c r="AA260" s="137">
        <f t="shared" si="68"/>
        <v>100</v>
      </c>
      <c r="AB260" s="137">
        <f t="shared" si="68"/>
        <v>100</v>
      </c>
      <c r="AC260" s="137">
        <f t="shared" si="68"/>
        <v>100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1</v>
      </c>
      <c r="AM260" s="136">
        <v>1</v>
      </c>
    </row>
    <row r="261" spans="1:39" ht="72">
      <c r="A261" s="149">
        <v>515</v>
      </c>
      <c r="B261" s="150">
        <v>46411</v>
      </c>
      <c r="C261" s="156">
        <v>9</v>
      </c>
      <c r="D261" s="156">
        <v>17</v>
      </c>
      <c r="E261" s="2" t="s">
        <v>92</v>
      </c>
      <c r="F261" s="151" t="s">
        <v>490</v>
      </c>
      <c r="G261" s="154" t="s">
        <v>493</v>
      </c>
      <c r="H261" s="138" t="str">
        <f>IF(OR(G261="中止",G261="取消"),"998",IF(ISNA(MATCH($E261,施設情報!$B$2:$B$96,0)),"999",INDEX(施設情報!$C$2:$C$96,MATCH($E261,施設情報!$B$2:$B$96,0))))</f>
        <v>998</v>
      </c>
      <c r="I261" s="139">
        <f t="shared" ref="I261:I324" si="69">B261</f>
        <v>46411</v>
      </c>
      <c r="J261" s="137" t="str">
        <f t="shared" ref="J261:J324" si="70">H261&amp;"-"&amp;I261</f>
        <v>998-46411</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100</v>
      </c>
      <c r="W261" s="137">
        <f t="shared" si="68"/>
        <v>100</v>
      </c>
      <c r="X261" s="137">
        <f t="shared" si="68"/>
        <v>100</v>
      </c>
      <c r="Y261" s="137">
        <f t="shared" si="68"/>
        <v>100</v>
      </c>
      <c r="Z261" s="137">
        <f t="shared" si="68"/>
        <v>100</v>
      </c>
      <c r="AA261" s="137">
        <f t="shared" si="68"/>
        <v>100</v>
      </c>
      <c r="AB261" s="137">
        <f t="shared" si="68"/>
        <v>100</v>
      </c>
      <c r="AC261" s="137">
        <f t="shared" si="68"/>
        <v>100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1</v>
      </c>
      <c r="AM261" s="136">
        <v>1</v>
      </c>
    </row>
    <row r="262" spans="1:39" ht="36">
      <c r="A262" s="149">
        <v>530</v>
      </c>
      <c r="B262" s="150">
        <v>46411</v>
      </c>
      <c r="C262" s="156">
        <v>9</v>
      </c>
      <c r="D262" s="156">
        <v>17</v>
      </c>
      <c r="E262" s="152" t="s">
        <v>91</v>
      </c>
      <c r="F262" s="151" t="s">
        <v>490</v>
      </c>
      <c r="G262" s="154" t="s">
        <v>493</v>
      </c>
      <c r="H262" s="138" t="str">
        <f>IF(OR(G262="中止",G262="取消"),"998",IF(ISNA(MATCH($E262,施設情報!$B$2:$B$96,0)),"999",INDEX(施設情報!$C$2:$C$96,MATCH($E262,施設情報!$B$2:$B$96,0))))</f>
        <v>998</v>
      </c>
      <c r="I262" s="139">
        <f t="shared" si="69"/>
        <v>46411</v>
      </c>
      <c r="J262" s="137" t="str">
        <f t="shared" si="70"/>
        <v>998-46411</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100</v>
      </c>
      <c r="W262" s="137">
        <f t="shared" si="68"/>
        <v>100</v>
      </c>
      <c r="X262" s="137">
        <f t="shared" si="68"/>
        <v>100</v>
      </c>
      <c r="Y262" s="137">
        <f t="shared" si="68"/>
        <v>100</v>
      </c>
      <c r="Z262" s="137">
        <f t="shared" si="68"/>
        <v>100</v>
      </c>
      <c r="AA262" s="137">
        <f t="shared" si="68"/>
        <v>100</v>
      </c>
      <c r="AB262" s="137">
        <f t="shared" si="68"/>
        <v>100</v>
      </c>
      <c r="AC262" s="137">
        <f t="shared" si="68"/>
        <v>100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1</v>
      </c>
      <c r="AM262" s="136">
        <v>1</v>
      </c>
    </row>
    <row r="263" spans="1:39" ht="72">
      <c r="A263" s="149">
        <v>547</v>
      </c>
      <c r="B263" s="150">
        <v>46411</v>
      </c>
      <c r="C263" s="156">
        <v>9</v>
      </c>
      <c r="D263" s="156">
        <v>17</v>
      </c>
      <c r="E263" s="152" t="s">
        <v>93</v>
      </c>
      <c r="F263" s="151" t="s">
        <v>490</v>
      </c>
      <c r="G263" s="154" t="s">
        <v>493</v>
      </c>
      <c r="H263" s="138" t="str">
        <f>IF(OR(G263="中止",G263="取消"),"998",IF(ISNA(MATCH($E263,施設情報!$B$2:$B$96,0)),"999",INDEX(施設情報!$C$2:$C$96,MATCH($E263,施設情報!$B$2:$B$96,0))))</f>
        <v>998</v>
      </c>
      <c r="I263" s="139">
        <f t="shared" si="69"/>
        <v>46411</v>
      </c>
      <c r="J263" s="137" t="str">
        <f t="shared" si="70"/>
        <v>998-46411</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90">
      <c r="A264" s="149">
        <v>564</v>
      </c>
      <c r="B264" s="150">
        <v>46411</v>
      </c>
      <c r="C264" s="211">
        <v>9</v>
      </c>
      <c r="D264" s="211">
        <v>17</v>
      </c>
      <c r="E264" s="152" t="s">
        <v>94</v>
      </c>
      <c r="F264" s="151" t="s">
        <v>490</v>
      </c>
      <c r="G264" s="154" t="s">
        <v>493</v>
      </c>
      <c r="H264" s="138" t="str">
        <f>IF(OR(G264="中止",G264="取消"),"998",IF(ISNA(MATCH($E264,施設情報!$B$2:$B$96,0)),"999",INDEX(施設情報!$C$2:$C$96,MATCH($E264,施設情報!$B$2:$B$96,0))))</f>
        <v>998</v>
      </c>
      <c r="I264" s="139">
        <f t="shared" si="69"/>
        <v>46411</v>
      </c>
      <c r="J264" s="137" t="str">
        <f t="shared" si="70"/>
        <v>998-46411</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100</v>
      </c>
      <c r="W264" s="137">
        <f t="shared" si="68"/>
        <v>100</v>
      </c>
      <c r="X264" s="137">
        <f t="shared" si="68"/>
        <v>100</v>
      </c>
      <c r="Y264" s="137">
        <f t="shared" si="68"/>
        <v>100</v>
      </c>
      <c r="Z264" s="137">
        <f t="shared" si="68"/>
        <v>100</v>
      </c>
      <c r="AA264" s="137">
        <f t="shared" si="68"/>
        <v>100</v>
      </c>
      <c r="AB264" s="137">
        <f t="shared" si="68"/>
        <v>100</v>
      </c>
      <c r="AC264" s="137">
        <f t="shared" si="68"/>
        <v>100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1</v>
      </c>
      <c r="AM264" s="136">
        <v>1</v>
      </c>
    </row>
    <row r="265" spans="1:39" ht="72">
      <c r="A265" s="149">
        <v>581</v>
      </c>
      <c r="B265" s="150">
        <v>46411</v>
      </c>
      <c r="C265" s="156">
        <v>9</v>
      </c>
      <c r="D265" s="156">
        <v>17</v>
      </c>
      <c r="E265" s="152" t="s">
        <v>92</v>
      </c>
      <c r="F265" s="151" t="s">
        <v>490</v>
      </c>
      <c r="G265" s="154" t="s">
        <v>493</v>
      </c>
      <c r="H265" s="138" t="str">
        <f>IF(OR(G265="中止",G265="取消"),"998",IF(ISNA(MATCH($E265,施設情報!$B$2:$B$96,0)),"999",INDEX(施設情報!$C$2:$C$96,MATCH($E265,施設情報!$B$2:$B$96,0))))</f>
        <v>998</v>
      </c>
      <c r="I265" s="139">
        <f t="shared" si="69"/>
        <v>46411</v>
      </c>
      <c r="J265" s="137" t="str">
        <f t="shared" si="70"/>
        <v>998-46411</v>
      </c>
      <c r="K265" s="137">
        <f t="shared" si="71"/>
        <v>0.375</v>
      </c>
      <c r="L265" s="137">
        <f t="shared" si="72"/>
        <v>0.70833333333333337</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100</v>
      </c>
      <c r="W265" s="137">
        <f t="shared" ref="W265:AJ274" si="74">IF(AND(W$3&gt;=$K265,W$3&lt;$L265),100*$AM265,0)</f>
        <v>100</v>
      </c>
      <c r="X265" s="137">
        <f t="shared" si="74"/>
        <v>100</v>
      </c>
      <c r="Y265" s="137">
        <f t="shared" si="74"/>
        <v>100</v>
      </c>
      <c r="Z265" s="137">
        <f t="shared" si="74"/>
        <v>100</v>
      </c>
      <c r="AA265" s="137">
        <f t="shared" si="74"/>
        <v>100</v>
      </c>
      <c r="AB265" s="137">
        <f t="shared" si="74"/>
        <v>100</v>
      </c>
      <c r="AC265" s="137">
        <f t="shared" si="74"/>
        <v>100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1</v>
      </c>
      <c r="AM265" s="136">
        <v>1</v>
      </c>
    </row>
    <row r="266" spans="1:39" ht="54">
      <c r="A266" s="149">
        <v>290</v>
      </c>
      <c r="B266" s="210">
        <v>46412</v>
      </c>
      <c r="C266" s="211">
        <v>9</v>
      </c>
      <c r="D266" s="211">
        <v>17</v>
      </c>
      <c r="E266" s="152" t="s">
        <v>38</v>
      </c>
      <c r="F266" s="147" t="s">
        <v>490</v>
      </c>
      <c r="G266" s="205" t="s">
        <v>491</v>
      </c>
      <c r="H266" s="138" t="str">
        <f>IF(OR(G266="中止",G266="取消"),"998",IF(ISNA(MATCH($E266,施設情報!$B$2:$B$96,0)),"999",INDEX(施設情報!$C$2:$C$96,MATCH($E266,施設情報!$B$2:$B$96,0))))</f>
        <v>002</v>
      </c>
      <c r="I266" s="139">
        <f t="shared" si="69"/>
        <v>46412</v>
      </c>
      <c r="J266" s="137" t="str">
        <f t="shared" si="70"/>
        <v>002-46412</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100</v>
      </c>
      <c r="W266" s="137">
        <f t="shared" si="74"/>
        <v>100</v>
      </c>
      <c r="X266" s="137">
        <f t="shared" si="74"/>
        <v>100</v>
      </c>
      <c r="Y266" s="137">
        <f t="shared" si="74"/>
        <v>100</v>
      </c>
      <c r="Z266" s="137">
        <f t="shared" si="74"/>
        <v>100</v>
      </c>
      <c r="AA266" s="137">
        <f t="shared" si="74"/>
        <v>100</v>
      </c>
      <c r="AB266" s="137">
        <f t="shared" si="74"/>
        <v>100</v>
      </c>
      <c r="AC266" s="137">
        <f t="shared" si="74"/>
        <v>100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1</v>
      </c>
      <c r="AM266" s="136">
        <v>1</v>
      </c>
    </row>
    <row r="267" spans="1:39" ht="56.25">
      <c r="A267" s="149">
        <v>328</v>
      </c>
      <c r="B267" s="150">
        <v>46412</v>
      </c>
      <c r="C267" s="156">
        <v>0</v>
      </c>
      <c r="D267" s="156">
        <v>24</v>
      </c>
      <c r="E267" s="152" t="s">
        <v>52</v>
      </c>
      <c r="F267" s="151" t="s">
        <v>95</v>
      </c>
      <c r="G267" s="205" t="s">
        <v>1</v>
      </c>
      <c r="H267" s="138" t="str">
        <f>IF(OR(G267="中止",G267="取消"),"998",IF(ISNA(MATCH($E267,施設情報!$B$2:$B$96,0)),"999",INDEX(施設情報!$C$2:$C$96,MATCH($E267,施設情報!$B$2:$B$96,0))))</f>
        <v>024</v>
      </c>
      <c r="I267" s="139">
        <f t="shared" si="69"/>
        <v>46412</v>
      </c>
      <c r="J267" s="137" t="str">
        <f t="shared" si="70"/>
        <v>024-46412</v>
      </c>
      <c r="K267" s="137">
        <f t="shared" si="71"/>
        <v>0</v>
      </c>
      <c r="L267" s="137">
        <f t="shared" si="72"/>
        <v>1</v>
      </c>
      <c r="M267" s="137">
        <f t="shared" si="73"/>
        <v>100</v>
      </c>
      <c r="N267" s="137">
        <f t="shared" si="73"/>
        <v>100</v>
      </c>
      <c r="O267" s="137">
        <f t="shared" si="73"/>
        <v>100</v>
      </c>
      <c r="P267" s="137">
        <f t="shared" si="73"/>
        <v>100</v>
      </c>
      <c r="Q267" s="137">
        <f t="shared" si="73"/>
        <v>100</v>
      </c>
      <c r="R267" s="137">
        <f t="shared" si="73"/>
        <v>100</v>
      </c>
      <c r="S267" s="137">
        <f t="shared" si="73"/>
        <v>100</v>
      </c>
      <c r="T267" s="137">
        <f t="shared" si="73"/>
        <v>100</v>
      </c>
      <c r="U267" s="137">
        <f t="shared" si="73"/>
        <v>100</v>
      </c>
      <c r="V267" s="137">
        <f t="shared" si="73"/>
        <v>100</v>
      </c>
      <c r="W267" s="137">
        <f t="shared" si="74"/>
        <v>100</v>
      </c>
      <c r="X267" s="137">
        <f t="shared" si="74"/>
        <v>100</v>
      </c>
      <c r="Y267" s="137">
        <f t="shared" si="74"/>
        <v>100</v>
      </c>
      <c r="Z267" s="137">
        <f t="shared" si="74"/>
        <v>100</v>
      </c>
      <c r="AA267" s="137">
        <f t="shared" si="74"/>
        <v>100</v>
      </c>
      <c r="AB267" s="137">
        <f t="shared" si="74"/>
        <v>100</v>
      </c>
      <c r="AC267" s="137">
        <f t="shared" si="74"/>
        <v>100</v>
      </c>
      <c r="AD267" s="137">
        <f t="shared" si="74"/>
        <v>100</v>
      </c>
      <c r="AE267" s="137">
        <f t="shared" si="74"/>
        <v>100</v>
      </c>
      <c r="AF267" s="137">
        <f t="shared" si="74"/>
        <v>100</v>
      </c>
      <c r="AG267" s="137">
        <f t="shared" si="74"/>
        <v>100</v>
      </c>
      <c r="AH267" s="137">
        <f t="shared" si="74"/>
        <v>100</v>
      </c>
      <c r="AI267" s="137">
        <f t="shared" si="74"/>
        <v>100</v>
      </c>
      <c r="AJ267" s="137">
        <f t="shared" si="74"/>
        <v>100</v>
      </c>
      <c r="AK267" s="136">
        <f ca="1">IF(AND(AND($AK$3&lt;=B267,B267&lt;=$AK$1),B267&lt;&gt;""),1,0)</f>
        <v>1</v>
      </c>
      <c r="AL267" s="136">
        <f>IF(OR(F267="工事・メンテ（共用可）",F267="要調整"),0.5,IF(F267="ヘリ訓練日",0.4,1))</f>
        <v>1</v>
      </c>
      <c r="AM267" s="136">
        <v>1</v>
      </c>
    </row>
    <row r="268" spans="1:39" ht="36">
      <c r="A268" s="149">
        <v>471</v>
      </c>
      <c r="B268" s="150">
        <v>46412</v>
      </c>
      <c r="C268" s="156">
        <v>9</v>
      </c>
      <c r="D268" s="156">
        <v>17</v>
      </c>
      <c r="E268" s="152" t="s">
        <v>91</v>
      </c>
      <c r="F268" s="151" t="s">
        <v>490</v>
      </c>
      <c r="G268" s="154" t="s">
        <v>493</v>
      </c>
      <c r="H268" s="138" t="str">
        <f>IF(OR(G268="中止",G268="取消"),"998",IF(ISNA(MATCH($E268,施設情報!$B$2:$B$96,0)),"999",INDEX(施設情報!$C$2:$C$96,MATCH($E268,施設情報!$B$2:$B$96,0))))</f>
        <v>998</v>
      </c>
      <c r="I268" s="139">
        <f t="shared" si="69"/>
        <v>46412</v>
      </c>
      <c r="J268" s="137" t="str">
        <f t="shared" si="70"/>
        <v>998-46412</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100</v>
      </c>
      <c r="W268" s="137">
        <f t="shared" si="74"/>
        <v>100</v>
      </c>
      <c r="X268" s="137">
        <f t="shared" si="74"/>
        <v>100</v>
      </c>
      <c r="Y268" s="137">
        <f t="shared" si="74"/>
        <v>100</v>
      </c>
      <c r="Z268" s="137">
        <f t="shared" si="74"/>
        <v>100</v>
      </c>
      <c r="AA268" s="137">
        <f t="shared" si="74"/>
        <v>100</v>
      </c>
      <c r="AB268" s="137">
        <f t="shared" si="74"/>
        <v>100</v>
      </c>
      <c r="AC268" s="137">
        <f t="shared" si="74"/>
        <v>100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1</v>
      </c>
      <c r="AM268" s="136">
        <v>1</v>
      </c>
    </row>
    <row r="269" spans="1:39" ht="72">
      <c r="A269" s="149">
        <v>486</v>
      </c>
      <c r="B269" s="150">
        <v>46412</v>
      </c>
      <c r="C269" s="156">
        <v>9</v>
      </c>
      <c r="D269" s="156">
        <v>17</v>
      </c>
      <c r="E269" s="152" t="s">
        <v>93</v>
      </c>
      <c r="F269" s="151" t="s">
        <v>490</v>
      </c>
      <c r="G269" s="154" t="s">
        <v>493</v>
      </c>
      <c r="H269" s="138" t="str">
        <f>IF(OR(G269="中止",G269="取消"),"998",IF(ISNA(MATCH($E269,施設情報!$B$2:$B$96,0)),"999",INDEX(施設情報!$C$2:$C$96,MATCH($E269,施設情報!$B$2:$B$96,0))))</f>
        <v>998</v>
      </c>
      <c r="I269" s="139">
        <f t="shared" si="69"/>
        <v>46412</v>
      </c>
      <c r="J269" s="137" t="str">
        <f t="shared" si="70"/>
        <v>998-46412</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100</v>
      </c>
      <c r="W269" s="137">
        <f t="shared" si="74"/>
        <v>100</v>
      </c>
      <c r="X269" s="137">
        <f t="shared" si="74"/>
        <v>100</v>
      </c>
      <c r="Y269" s="137">
        <f t="shared" si="74"/>
        <v>100</v>
      </c>
      <c r="Z269" s="137">
        <f t="shared" si="74"/>
        <v>100</v>
      </c>
      <c r="AA269" s="137">
        <f t="shared" si="74"/>
        <v>100</v>
      </c>
      <c r="AB269" s="137">
        <f t="shared" si="74"/>
        <v>100</v>
      </c>
      <c r="AC269" s="137">
        <f t="shared" si="74"/>
        <v>100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1</v>
      </c>
      <c r="AM269" s="136">
        <v>1</v>
      </c>
    </row>
    <row r="270" spans="1:39" ht="90">
      <c r="A270" s="149">
        <v>501</v>
      </c>
      <c r="B270" s="150">
        <v>46412</v>
      </c>
      <c r="C270" s="156">
        <v>9</v>
      </c>
      <c r="D270" s="156">
        <v>17</v>
      </c>
      <c r="E270" s="2" t="s">
        <v>94</v>
      </c>
      <c r="F270" s="151" t="s">
        <v>490</v>
      </c>
      <c r="G270" s="154" t="s">
        <v>493</v>
      </c>
      <c r="H270" s="138" t="str">
        <f>IF(OR(G270="中止",G270="取消"),"998",IF(ISNA(MATCH($E270,施設情報!$B$2:$B$96,0)),"999",INDEX(施設情報!$C$2:$C$96,MATCH($E270,施設情報!$B$2:$B$96,0))))</f>
        <v>998</v>
      </c>
      <c r="I270" s="139">
        <f t="shared" si="69"/>
        <v>46412</v>
      </c>
      <c r="J270" s="137" t="str">
        <f t="shared" si="70"/>
        <v>998-46412</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100</v>
      </c>
      <c r="W270" s="137">
        <f t="shared" si="74"/>
        <v>100</v>
      </c>
      <c r="X270" s="137">
        <f t="shared" si="74"/>
        <v>100</v>
      </c>
      <c r="Y270" s="137">
        <f t="shared" si="74"/>
        <v>100</v>
      </c>
      <c r="Z270" s="137">
        <f t="shared" si="74"/>
        <v>100</v>
      </c>
      <c r="AA270" s="137">
        <f t="shared" si="74"/>
        <v>100</v>
      </c>
      <c r="AB270" s="137">
        <f t="shared" si="74"/>
        <v>100</v>
      </c>
      <c r="AC270" s="137">
        <f t="shared" si="74"/>
        <v>100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1</v>
      </c>
      <c r="AM270" s="136">
        <v>1</v>
      </c>
    </row>
    <row r="271" spans="1:39" ht="72">
      <c r="A271" s="149">
        <v>516</v>
      </c>
      <c r="B271" s="150">
        <v>46412</v>
      </c>
      <c r="C271" s="156">
        <v>9</v>
      </c>
      <c r="D271" s="156">
        <v>17</v>
      </c>
      <c r="E271" s="2" t="s">
        <v>92</v>
      </c>
      <c r="F271" s="151" t="s">
        <v>490</v>
      </c>
      <c r="G271" s="154" t="s">
        <v>493</v>
      </c>
      <c r="H271" s="138" t="str">
        <f>IF(OR(G271="中止",G271="取消"),"998",IF(ISNA(MATCH($E271,施設情報!$B$2:$B$96,0)),"999",INDEX(施設情報!$C$2:$C$96,MATCH($E271,施設情報!$B$2:$B$96,0))))</f>
        <v>998</v>
      </c>
      <c r="I271" s="139">
        <f t="shared" si="69"/>
        <v>46412</v>
      </c>
      <c r="J271" s="137" t="str">
        <f t="shared" si="70"/>
        <v>998-46412</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100</v>
      </c>
      <c r="W271" s="137">
        <f t="shared" si="74"/>
        <v>100</v>
      </c>
      <c r="X271" s="137">
        <f t="shared" si="74"/>
        <v>100</v>
      </c>
      <c r="Y271" s="137">
        <f t="shared" si="74"/>
        <v>100</v>
      </c>
      <c r="Z271" s="137">
        <f t="shared" si="74"/>
        <v>100</v>
      </c>
      <c r="AA271" s="137">
        <f t="shared" si="74"/>
        <v>100</v>
      </c>
      <c r="AB271" s="137">
        <f t="shared" si="74"/>
        <v>100</v>
      </c>
      <c r="AC271" s="137">
        <f t="shared" si="74"/>
        <v>100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1</v>
      </c>
      <c r="AM271" s="136">
        <v>1</v>
      </c>
    </row>
    <row r="272" spans="1:39" ht="36">
      <c r="A272" s="149">
        <v>531</v>
      </c>
      <c r="B272" s="150">
        <v>46412</v>
      </c>
      <c r="C272" s="156">
        <v>9</v>
      </c>
      <c r="D272" s="156">
        <v>17</v>
      </c>
      <c r="E272" s="152" t="s">
        <v>91</v>
      </c>
      <c r="F272" s="151" t="s">
        <v>490</v>
      </c>
      <c r="G272" s="154" t="s">
        <v>493</v>
      </c>
      <c r="H272" s="138" t="str">
        <f>IF(OR(G272="中止",G272="取消"),"998",IF(ISNA(MATCH($E272,施設情報!$B$2:$B$96,0)),"999",INDEX(施設情報!$C$2:$C$96,MATCH($E272,施設情報!$B$2:$B$96,0))))</f>
        <v>998</v>
      </c>
      <c r="I272" s="139">
        <f t="shared" si="69"/>
        <v>46412</v>
      </c>
      <c r="J272" s="137" t="str">
        <f t="shared" si="70"/>
        <v>998-46412</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100</v>
      </c>
      <c r="W272" s="137">
        <f t="shared" si="74"/>
        <v>100</v>
      </c>
      <c r="X272" s="137">
        <f t="shared" si="74"/>
        <v>100</v>
      </c>
      <c r="Y272" s="137">
        <f t="shared" si="74"/>
        <v>100</v>
      </c>
      <c r="Z272" s="137">
        <f t="shared" si="74"/>
        <v>100</v>
      </c>
      <c r="AA272" s="137">
        <f t="shared" si="74"/>
        <v>100</v>
      </c>
      <c r="AB272" s="137">
        <f t="shared" si="74"/>
        <v>100</v>
      </c>
      <c r="AC272" s="137">
        <f t="shared" si="74"/>
        <v>100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1</v>
      </c>
      <c r="AM272" s="136">
        <v>1</v>
      </c>
    </row>
    <row r="273" spans="1:39" ht="72">
      <c r="A273" s="149">
        <v>548</v>
      </c>
      <c r="B273" s="150">
        <v>46412</v>
      </c>
      <c r="C273" s="156">
        <v>9</v>
      </c>
      <c r="D273" s="156">
        <v>17</v>
      </c>
      <c r="E273" s="152" t="s">
        <v>93</v>
      </c>
      <c r="F273" s="151" t="s">
        <v>490</v>
      </c>
      <c r="G273" s="154" t="s">
        <v>493</v>
      </c>
      <c r="H273" s="138" t="str">
        <f>IF(OR(G273="中止",G273="取消"),"998",IF(ISNA(MATCH($E273,施設情報!$B$2:$B$96,0)),"999",INDEX(施設情報!$C$2:$C$96,MATCH($E273,施設情報!$B$2:$B$96,0))))</f>
        <v>998</v>
      </c>
      <c r="I273" s="139">
        <f t="shared" si="69"/>
        <v>46412</v>
      </c>
      <c r="J273" s="137" t="str">
        <f t="shared" si="70"/>
        <v>998-46412</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100</v>
      </c>
      <c r="W273" s="137">
        <f t="shared" si="74"/>
        <v>100</v>
      </c>
      <c r="X273" s="137">
        <f t="shared" si="74"/>
        <v>100</v>
      </c>
      <c r="Y273" s="137">
        <f t="shared" si="74"/>
        <v>100</v>
      </c>
      <c r="Z273" s="137">
        <f t="shared" si="74"/>
        <v>100</v>
      </c>
      <c r="AA273" s="137">
        <f t="shared" si="74"/>
        <v>100</v>
      </c>
      <c r="AB273" s="137">
        <f t="shared" si="74"/>
        <v>100</v>
      </c>
      <c r="AC273" s="137">
        <f t="shared" si="74"/>
        <v>100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1</v>
      </c>
      <c r="AM273" s="136">
        <v>1</v>
      </c>
    </row>
    <row r="274" spans="1:39" ht="90">
      <c r="A274" s="149">
        <v>565</v>
      </c>
      <c r="B274" s="150">
        <v>46412</v>
      </c>
      <c r="C274" s="156">
        <v>9</v>
      </c>
      <c r="D274" s="156">
        <v>17</v>
      </c>
      <c r="E274" s="152" t="s">
        <v>94</v>
      </c>
      <c r="F274" s="151" t="s">
        <v>490</v>
      </c>
      <c r="G274" s="154" t="s">
        <v>493</v>
      </c>
      <c r="H274" s="138" t="str">
        <f>IF(OR(G274="中止",G274="取消"),"998",IF(ISNA(MATCH($E274,施設情報!$B$2:$B$96,0)),"999",INDEX(施設情報!$C$2:$C$96,MATCH($E274,施設情報!$B$2:$B$96,0))))</f>
        <v>998</v>
      </c>
      <c r="I274" s="139">
        <f t="shared" si="69"/>
        <v>46412</v>
      </c>
      <c r="J274" s="137" t="str">
        <f t="shared" si="70"/>
        <v>998-46412</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1</v>
      </c>
      <c r="AM274" s="136">
        <v>1</v>
      </c>
    </row>
    <row r="275" spans="1:39" ht="72">
      <c r="A275" s="149">
        <v>582</v>
      </c>
      <c r="B275" s="150">
        <v>46412</v>
      </c>
      <c r="C275" s="156">
        <v>9</v>
      </c>
      <c r="D275" s="156">
        <v>17</v>
      </c>
      <c r="E275" s="152" t="s">
        <v>92</v>
      </c>
      <c r="F275" s="151" t="s">
        <v>490</v>
      </c>
      <c r="G275" s="154" t="s">
        <v>493</v>
      </c>
      <c r="H275" s="138" t="str">
        <f>IF(OR(G275="中止",G275="取消"),"998",IF(ISNA(MATCH($E275,施設情報!$B$2:$B$96,0)),"999",INDEX(施設情報!$C$2:$C$96,MATCH($E275,施設情報!$B$2:$B$96,0))))</f>
        <v>998</v>
      </c>
      <c r="I275" s="139">
        <f t="shared" si="69"/>
        <v>46412</v>
      </c>
      <c r="J275" s="137" t="str">
        <f t="shared" si="70"/>
        <v>998-46412</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36">
      <c r="A276" s="149">
        <v>662</v>
      </c>
      <c r="B276" s="150">
        <v>46412</v>
      </c>
      <c r="C276" s="156">
        <v>9</v>
      </c>
      <c r="D276" s="156">
        <v>17</v>
      </c>
      <c r="E276" s="152" t="s">
        <v>91</v>
      </c>
      <c r="F276" s="151" t="s">
        <v>490</v>
      </c>
      <c r="G276" s="154" t="s">
        <v>494</v>
      </c>
      <c r="H276" s="138" t="str">
        <f>IF(OR(G276="中止",G276="取消"),"998",IF(ISNA(MATCH($E276,施設情報!$B$2:$B$96,0)),"999",INDEX(施設情報!$C$2:$C$96,MATCH($E276,施設情報!$B$2:$B$96,0))))</f>
        <v>009</v>
      </c>
      <c r="I276" s="139">
        <f t="shared" si="69"/>
        <v>46412</v>
      </c>
      <c r="J276" s="137" t="str">
        <f t="shared" si="70"/>
        <v>009-46412</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1</v>
      </c>
      <c r="AM276" s="136">
        <v>1</v>
      </c>
    </row>
    <row r="277" spans="1:39" ht="72">
      <c r="A277" s="149">
        <v>677</v>
      </c>
      <c r="B277" s="210">
        <v>46412</v>
      </c>
      <c r="C277" s="211">
        <v>9</v>
      </c>
      <c r="D277" s="211">
        <v>17</v>
      </c>
      <c r="E277" s="152" t="s">
        <v>93</v>
      </c>
      <c r="F277" s="151" t="s">
        <v>490</v>
      </c>
      <c r="G277" s="154" t="s">
        <v>494</v>
      </c>
      <c r="H277" s="138" t="str">
        <f>IF(OR(G277="中止",G277="取消"),"998",IF(ISNA(MATCH($E277,施設情報!$B$2:$B$96,0)),"999",INDEX(施設情報!$C$2:$C$96,MATCH($E277,施設情報!$B$2:$B$96,0))))</f>
        <v>012</v>
      </c>
      <c r="I277" s="139">
        <f t="shared" si="69"/>
        <v>46412</v>
      </c>
      <c r="J277" s="137" t="str">
        <f t="shared" si="70"/>
        <v>012-46412</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1</v>
      </c>
      <c r="AM277" s="136">
        <v>1</v>
      </c>
    </row>
    <row r="278" spans="1:39" ht="90">
      <c r="A278" s="149">
        <v>692</v>
      </c>
      <c r="B278" s="210">
        <v>46412</v>
      </c>
      <c r="C278" s="211">
        <v>9</v>
      </c>
      <c r="D278" s="211">
        <v>17</v>
      </c>
      <c r="E278" s="152" t="s">
        <v>94</v>
      </c>
      <c r="F278" s="151" t="s">
        <v>490</v>
      </c>
      <c r="G278" s="154" t="s">
        <v>494</v>
      </c>
      <c r="H278" s="138" t="str">
        <f>IF(OR(G278="中止",G278="取消"),"998",IF(ISNA(MATCH($E278,施設情報!$B$2:$B$96,0)),"999",INDEX(施設情報!$C$2:$C$96,MATCH($E278,施設情報!$B$2:$B$96,0))))</f>
        <v>011</v>
      </c>
      <c r="I278" s="139">
        <f t="shared" si="69"/>
        <v>46412</v>
      </c>
      <c r="J278" s="137" t="str">
        <f t="shared" si="70"/>
        <v>011-46412</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72">
      <c r="A279" s="149">
        <v>707</v>
      </c>
      <c r="B279" s="210">
        <v>46412</v>
      </c>
      <c r="C279" s="211">
        <v>9</v>
      </c>
      <c r="D279" s="211">
        <v>17</v>
      </c>
      <c r="E279" s="215" t="s">
        <v>92</v>
      </c>
      <c r="F279" s="151" t="s">
        <v>490</v>
      </c>
      <c r="G279" s="154" t="s">
        <v>494</v>
      </c>
      <c r="H279" s="138" t="str">
        <f>IF(OR(G279="中止",G279="取消"),"998",IF(ISNA(MATCH($E279,施設情報!$B$2:$B$96,0)),"999",INDEX(施設情報!$C$2:$C$96,MATCH($E279,施設情報!$B$2:$B$96,0))))</f>
        <v>010</v>
      </c>
      <c r="I279" s="139">
        <f t="shared" si="69"/>
        <v>46412</v>
      </c>
      <c r="J279" s="137" t="str">
        <f t="shared" si="70"/>
        <v>010-46412</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1</v>
      </c>
      <c r="AM279" s="136">
        <v>1</v>
      </c>
    </row>
    <row r="280" spans="1:39" ht="56.25">
      <c r="A280" s="149">
        <v>722</v>
      </c>
      <c r="B280" s="210">
        <v>46412</v>
      </c>
      <c r="C280" s="211">
        <v>9</v>
      </c>
      <c r="D280" s="211">
        <v>17</v>
      </c>
      <c r="E280" s="152" t="s">
        <v>44</v>
      </c>
      <c r="F280" s="151" t="s">
        <v>490</v>
      </c>
      <c r="G280" s="154" t="s">
        <v>494</v>
      </c>
      <c r="H280" s="138" t="str">
        <f>IF(OR(G280="中止",G280="取消"),"998",IF(ISNA(MATCH($E280,施設情報!$B$2:$B$96,0)),"999",INDEX(施設情報!$C$2:$C$96,MATCH($E280,施設情報!$B$2:$B$96,0))))</f>
        <v>015</v>
      </c>
      <c r="I280" s="139">
        <f t="shared" si="69"/>
        <v>46412</v>
      </c>
      <c r="J280" s="137" t="str">
        <f t="shared" si="70"/>
        <v>015-46412</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56.25">
      <c r="A281" s="149">
        <v>329</v>
      </c>
      <c r="B281" s="150">
        <v>46413</v>
      </c>
      <c r="C281" s="156">
        <v>0</v>
      </c>
      <c r="D281" s="156">
        <v>24</v>
      </c>
      <c r="E281" s="152" t="s">
        <v>52</v>
      </c>
      <c r="F281" s="151" t="s">
        <v>95</v>
      </c>
      <c r="G281" s="205" t="s">
        <v>1</v>
      </c>
      <c r="H281" s="138" t="str">
        <f>IF(OR(G281="中止",G281="取消"),"998",IF(ISNA(MATCH($E281,施設情報!$B$2:$B$96,0)),"999",INDEX(施設情報!$C$2:$C$96,MATCH($E281,施設情報!$B$2:$B$96,0))))</f>
        <v>024</v>
      </c>
      <c r="I281" s="139">
        <f t="shared" si="69"/>
        <v>46413</v>
      </c>
      <c r="J281" s="137" t="str">
        <f t="shared" si="70"/>
        <v>024-46413</v>
      </c>
      <c r="K281" s="137">
        <f t="shared" si="71"/>
        <v>0</v>
      </c>
      <c r="L281" s="137">
        <f t="shared" si="72"/>
        <v>1</v>
      </c>
      <c r="M281" s="137">
        <f t="shared" si="75"/>
        <v>100</v>
      </c>
      <c r="N281" s="137">
        <f t="shared" si="75"/>
        <v>100</v>
      </c>
      <c r="O281" s="137">
        <f t="shared" si="75"/>
        <v>100</v>
      </c>
      <c r="P281" s="137">
        <f t="shared" si="75"/>
        <v>100</v>
      </c>
      <c r="Q281" s="137">
        <f t="shared" si="75"/>
        <v>100</v>
      </c>
      <c r="R281" s="137">
        <f t="shared" si="75"/>
        <v>100</v>
      </c>
      <c r="S281" s="137">
        <f t="shared" si="75"/>
        <v>100</v>
      </c>
      <c r="T281" s="137">
        <f t="shared" si="75"/>
        <v>100</v>
      </c>
      <c r="U281" s="137">
        <f t="shared" si="75"/>
        <v>100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100</v>
      </c>
      <c r="AE281" s="137">
        <f t="shared" si="76"/>
        <v>100</v>
      </c>
      <c r="AF281" s="137">
        <f t="shared" si="76"/>
        <v>100</v>
      </c>
      <c r="AG281" s="137">
        <f t="shared" si="76"/>
        <v>100</v>
      </c>
      <c r="AH281" s="137">
        <f t="shared" si="76"/>
        <v>100</v>
      </c>
      <c r="AI281" s="137">
        <f t="shared" si="76"/>
        <v>100</v>
      </c>
      <c r="AJ281" s="137">
        <f t="shared" si="76"/>
        <v>100</v>
      </c>
      <c r="AK281" s="136">
        <f ca="1">IF(AND(AND($AK$3&lt;=B281,B281&lt;=$AK$1),B281&lt;&gt;""),1,0)</f>
        <v>1</v>
      </c>
      <c r="AL281" s="136">
        <f>IF(OR(F281="工事・メンテ（共用可）",F281="要調整"),0.5,IF(F281="ヘリ訓練日",0.4,1))</f>
        <v>1</v>
      </c>
      <c r="AM281" s="136">
        <v>1</v>
      </c>
    </row>
    <row r="282" spans="1:39" ht="36">
      <c r="A282" s="149">
        <v>472</v>
      </c>
      <c r="B282" s="150">
        <v>46413</v>
      </c>
      <c r="C282" s="156">
        <v>9</v>
      </c>
      <c r="D282" s="156">
        <v>17</v>
      </c>
      <c r="E282" s="152" t="s">
        <v>91</v>
      </c>
      <c r="F282" s="151" t="s">
        <v>490</v>
      </c>
      <c r="G282" s="154" t="s">
        <v>493</v>
      </c>
      <c r="H282" s="138" t="str">
        <f>IF(OR(G282="中止",G282="取消"),"998",IF(ISNA(MATCH($E282,施設情報!$B$2:$B$96,0)),"999",INDEX(施設情報!$C$2:$C$96,MATCH($E282,施設情報!$B$2:$B$96,0))))</f>
        <v>998</v>
      </c>
      <c r="I282" s="139">
        <f t="shared" si="69"/>
        <v>46413</v>
      </c>
      <c r="J282" s="137" t="str">
        <f t="shared" si="70"/>
        <v>998-46413</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72">
      <c r="A283" s="149">
        <v>487</v>
      </c>
      <c r="B283" s="150">
        <v>46413</v>
      </c>
      <c r="C283" s="156">
        <v>9</v>
      </c>
      <c r="D283" s="156">
        <v>17</v>
      </c>
      <c r="E283" s="152" t="s">
        <v>93</v>
      </c>
      <c r="F283" s="151" t="s">
        <v>490</v>
      </c>
      <c r="G283" s="154" t="s">
        <v>493</v>
      </c>
      <c r="H283" s="138" t="str">
        <f>IF(OR(G283="中止",G283="取消"),"998",IF(ISNA(MATCH($E283,施設情報!$B$2:$B$96,0)),"999",INDEX(施設情報!$C$2:$C$96,MATCH($E283,施設情報!$B$2:$B$96,0))))</f>
        <v>998</v>
      </c>
      <c r="I283" s="139">
        <f t="shared" si="69"/>
        <v>46413</v>
      </c>
      <c r="J283" s="137" t="str">
        <f t="shared" si="70"/>
        <v>998-46413</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90">
      <c r="A284" s="149">
        <v>502</v>
      </c>
      <c r="B284" s="150">
        <v>46413</v>
      </c>
      <c r="C284" s="156">
        <v>9</v>
      </c>
      <c r="D284" s="156">
        <v>17</v>
      </c>
      <c r="E284" s="2" t="s">
        <v>94</v>
      </c>
      <c r="F284" s="151" t="s">
        <v>490</v>
      </c>
      <c r="G284" s="154" t="s">
        <v>493</v>
      </c>
      <c r="H284" s="138" t="str">
        <f>IF(OR(G284="中止",G284="取消"),"998",IF(ISNA(MATCH($E284,施設情報!$B$2:$B$96,0)),"999",INDEX(施設情報!$C$2:$C$96,MATCH($E284,施設情報!$B$2:$B$96,0))))</f>
        <v>998</v>
      </c>
      <c r="I284" s="139">
        <f t="shared" si="69"/>
        <v>46413</v>
      </c>
      <c r="J284" s="137" t="str">
        <f t="shared" si="70"/>
        <v>998-46413</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72">
      <c r="A285" s="149">
        <v>517</v>
      </c>
      <c r="B285" s="150">
        <v>46413</v>
      </c>
      <c r="C285" s="156">
        <v>9</v>
      </c>
      <c r="D285" s="156">
        <v>17</v>
      </c>
      <c r="E285" s="2" t="s">
        <v>92</v>
      </c>
      <c r="F285" s="151" t="s">
        <v>490</v>
      </c>
      <c r="G285" s="154" t="s">
        <v>493</v>
      </c>
      <c r="H285" s="138" t="str">
        <f>IF(OR(G285="中止",G285="取消"),"998",IF(ISNA(MATCH($E285,施設情報!$B$2:$B$96,0)),"999",INDEX(施設情報!$C$2:$C$96,MATCH($E285,施設情報!$B$2:$B$96,0))))</f>
        <v>998</v>
      </c>
      <c r="I285" s="139">
        <f t="shared" si="69"/>
        <v>46413</v>
      </c>
      <c r="J285" s="137" t="str">
        <f t="shared" si="70"/>
        <v>998-46413</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100</v>
      </c>
      <c r="W285" s="137">
        <f t="shared" ref="W285:AJ294" si="78">IF(AND(W$3&gt;=$K285,W$3&lt;$L285),100*$AM285,0)</f>
        <v>100</v>
      </c>
      <c r="X285" s="137">
        <f t="shared" si="78"/>
        <v>100</v>
      </c>
      <c r="Y285" s="137">
        <f t="shared" si="78"/>
        <v>100</v>
      </c>
      <c r="Z285" s="137">
        <f t="shared" si="78"/>
        <v>100</v>
      </c>
      <c r="AA285" s="137">
        <f t="shared" si="78"/>
        <v>100</v>
      </c>
      <c r="AB285" s="137">
        <f t="shared" si="78"/>
        <v>100</v>
      </c>
      <c r="AC285" s="137">
        <f t="shared" si="78"/>
        <v>100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36">
      <c r="A286" s="149">
        <v>532</v>
      </c>
      <c r="B286" s="150">
        <v>46413</v>
      </c>
      <c r="C286" s="156">
        <v>9</v>
      </c>
      <c r="D286" s="156">
        <v>17</v>
      </c>
      <c r="E286" s="152" t="s">
        <v>91</v>
      </c>
      <c r="F286" s="151" t="s">
        <v>490</v>
      </c>
      <c r="G286" s="154" t="s">
        <v>493</v>
      </c>
      <c r="H286" s="138" t="str">
        <f>IF(OR(G286="中止",G286="取消"),"998",IF(ISNA(MATCH($E286,施設情報!$B$2:$B$96,0)),"999",INDEX(施設情報!$C$2:$C$96,MATCH($E286,施設情報!$B$2:$B$96,0))))</f>
        <v>998</v>
      </c>
      <c r="I286" s="139">
        <f t="shared" si="69"/>
        <v>46413</v>
      </c>
      <c r="J286" s="137" t="str">
        <f t="shared" si="70"/>
        <v>998-46413</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72">
      <c r="A287" s="149">
        <v>549</v>
      </c>
      <c r="B287" s="150">
        <v>46413</v>
      </c>
      <c r="C287" s="156">
        <v>9</v>
      </c>
      <c r="D287" s="156">
        <v>17</v>
      </c>
      <c r="E287" s="152" t="s">
        <v>93</v>
      </c>
      <c r="F287" s="151" t="s">
        <v>490</v>
      </c>
      <c r="G287" s="154" t="s">
        <v>493</v>
      </c>
      <c r="H287" s="138" t="str">
        <f>IF(OR(G287="中止",G287="取消"),"998",IF(ISNA(MATCH($E287,施設情報!$B$2:$B$96,0)),"999",INDEX(施設情報!$C$2:$C$96,MATCH($E287,施設情報!$B$2:$B$96,0))))</f>
        <v>998</v>
      </c>
      <c r="I287" s="139">
        <f t="shared" si="69"/>
        <v>46413</v>
      </c>
      <c r="J287" s="137" t="str">
        <f t="shared" si="70"/>
        <v>998-46413</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ht="90">
      <c r="A288" s="149">
        <v>566</v>
      </c>
      <c r="B288" s="150">
        <v>46413</v>
      </c>
      <c r="C288" s="156">
        <v>9</v>
      </c>
      <c r="D288" s="156">
        <v>17</v>
      </c>
      <c r="E288" s="152" t="s">
        <v>94</v>
      </c>
      <c r="F288" s="151" t="s">
        <v>490</v>
      </c>
      <c r="G288" s="154" t="s">
        <v>493</v>
      </c>
      <c r="H288" s="138" t="str">
        <f>IF(OR(G288="中止",G288="取消"),"998",IF(ISNA(MATCH($E288,施設情報!$B$2:$B$96,0)),"999",INDEX(施設情報!$C$2:$C$96,MATCH($E288,施設情報!$B$2:$B$96,0))))</f>
        <v>998</v>
      </c>
      <c r="I288" s="139">
        <f t="shared" si="69"/>
        <v>46413</v>
      </c>
      <c r="J288" s="137" t="str">
        <f t="shared" si="70"/>
        <v>998-46413</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72">
      <c r="A289" s="149">
        <v>583</v>
      </c>
      <c r="B289" s="150">
        <v>46413</v>
      </c>
      <c r="C289" s="156">
        <v>9</v>
      </c>
      <c r="D289" s="156">
        <v>17</v>
      </c>
      <c r="E289" s="152" t="s">
        <v>92</v>
      </c>
      <c r="F289" s="151" t="s">
        <v>490</v>
      </c>
      <c r="G289" s="154" t="s">
        <v>493</v>
      </c>
      <c r="H289" s="138" t="str">
        <f>IF(OR(G289="中止",G289="取消"),"998",IF(ISNA(MATCH($E289,施設情報!$B$2:$B$96,0)),"999",INDEX(施設情報!$C$2:$C$96,MATCH($E289,施設情報!$B$2:$B$96,0))))</f>
        <v>998</v>
      </c>
      <c r="I289" s="139">
        <f t="shared" si="69"/>
        <v>46413</v>
      </c>
      <c r="J289" s="137" t="str">
        <f t="shared" si="70"/>
        <v>998-46413</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36">
      <c r="A290" s="149">
        <v>663</v>
      </c>
      <c r="B290" s="150">
        <v>46413</v>
      </c>
      <c r="C290" s="156">
        <v>9</v>
      </c>
      <c r="D290" s="156">
        <v>17</v>
      </c>
      <c r="E290" s="152" t="s">
        <v>91</v>
      </c>
      <c r="F290" s="151" t="s">
        <v>490</v>
      </c>
      <c r="G290" s="154" t="s">
        <v>494</v>
      </c>
      <c r="H290" s="138" t="str">
        <f>IF(OR(G290="中止",G290="取消"),"998",IF(ISNA(MATCH($E290,施設情報!$B$2:$B$96,0)),"999",INDEX(施設情報!$C$2:$C$96,MATCH($E290,施設情報!$B$2:$B$96,0))))</f>
        <v>009</v>
      </c>
      <c r="I290" s="139">
        <f t="shared" si="69"/>
        <v>46413</v>
      </c>
      <c r="J290" s="137" t="str">
        <f t="shared" si="70"/>
        <v>009-46413</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100</v>
      </c>
      <c r="W290" s="137">
        <f t="shared" si="78"/>
        <v>100</v>
      </c>
      <c r="X290" s="137">
        <f t="shared" si="78"/>
        <v>100</v>
      </c>
      <c r="Y290" s="137">
        <f t="shared" si="78"/>
        <v>100</v>
      </c>
      <c r="Z290" s="137">
        <f t="shared" si="78"/>
        <v>100</v>
      </c>
      <c r="AA290" s="137">
        <f t="shared" si="78"/>
        <v>100</v>
      </c>
      <c r="AB290" s="137">
        <f t="shared" si="78"/>
        <v>100</v>
      </c>
      <c r="AC290" s="137">
        <f t="shared" si="78"/>
        <v>100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1</v>
      </c>
      <c r="AM290" s="136">
        <v>1</v>
      </c>
    </row>
    <row r="291" spans="1:39" ht="72">
      <c r="A291" s="149">
        <v>678</v>
      </c>
      <c r="B291" s="210">
        <v>46413</v>
      </c>
      <c r="C291" s="211">
        <v>9</v>
      </c>
      <c r="D291" s="211">
        <v>17</v>
      </c>
      <c r="E291" s="152" t="s">
        <v>93</v>
      </c>
      <c r="F291" s="151" t="s">
        <v>490</v>
      </c>
      <c r="G291" s="154" t="s">
        <v>494</v>
      </c>
      <c r="H291" s="138" t="str">
        <f>IF(OR(G291="中止",G291="取消"),"998",IF(ISNA(MATCH($E291,施設情報!$B$2:$B$96,0)),"999",INDEX(施設情報!$C$2:$C$96,MATCH($E291,施設情報!$B$2:$B$96,0))))</f>
        <v>012</v>
      </c>
      <c r="I291" s="139">
        <f t="shared" si="69"/>
        <v>46413</v>
      </c>
      <c r="J291" s="137" t="str">
        <f t="shared" si="70"/>
        <v>012-46413</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100</v>
      </c>
      <c r="W291" s="137">
        <f t="shared" si="78"/>
        <v>100</v>
      </c>
      <c r="X291" s="137">
        <f t="shared" si="78"/>
        <v>100</v>
      </c>
      <c r="Y291" s="137">
        <f t="shared" si="78"/>
        <v>100</v>
      </c>
      <c r="Z291" s="137">
        <f t="shared" si="78"/>
        <v>100</v>
      </c>
      <c r="AA291" s="137">
        <f t="shared" si="78"/>
        <v>100</v>
      </c>
      <c r="AB291" s="137">
        <f t="shared" si="78"/>
        <v>100</v>
      </c>
      <c r="AC291" s="137">
        <f t="shared" si="78"/>
        <v>100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90">
      <c r="A292" s="149">
        <v>693</v>
      </c>
      <c r="B292" s="210">
        <v>46413</v>
      </c>
      <c r="C292" s="211">
        <v>9</v>
      </c>
      <c r="D292" s="211">
        <v>17</v>
      </c>
      <c r="E292" s="152" t="s">
        <v>94</v>
      </c>
      <c r="F292" s="151" t="s">
        <v>490</v>
      </c>
      <c r="G292" s="154" t="s">
        <v>494</v>
      </c>
      <c r="H292" s="138" t="str">
        <f>IF(OR(G292="中止",G292="取消"),"998",IF(ISNA(MATCH($E292,施設情報!$B$2:$B$96,0)),"999",INDEX(施設情報!$C$2:$C$96,MATCH($E292,施設情報!$B$2:$B$96,0))))</f>
        <v>011</v>
      </c>
      <c r="I292" s="139">
        <f t="shared" si="69"/>
        <v>46413</v>
      </c>
      <c r="J292" s="137" t="str">
        <f t="shared" si="70"/>
        <v>011-46413</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72">
      <c r="A293" s="149">
        <v>708</v>
      </c>
      <c r="B293" s="210">
        <v>46413</v>
      </c>
      <c r="C293" s="211">
        <v>9</v>
      </c>
      <c r="D293" s="211">
        <v>17</v>
      </c>
      <c r="E293" s="215" t="s">
        <v>92</v>
      </c>
      <c r="F293" s="151" t="s">
        <v>490</v>
      </c>
      <c r="G293" s="154" t="s">
        <v>494</v>
      </c>
      <c r="H293" s="138" t="str">
        <f>IF(OR(G293="中止",G293="取消"),"998",IF(ISNA(MATCH($E293,施設情報!$B$2:$B$96,0)),"999",INDEX(施設情報!$C$2:$C$96,MATCH($E293,施設情報!$B$2:$B$96,0))))</f>
        <v>010</v>
      </c>
      <c r="I293" s="139">
        <f t="shared" si="69"/>
        <v>46413</v>
      </c>
      <c r="J293" s="137" t="str">
        <f t="shared" si="70"/>
        <v>010-46413</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56.25">
      <c r="A294" s="149">
        <v>723</v>
      </c>
      <c r="B294" s="210">
        <v>46413</v>
      </c>
      <c r="C294" s="211">
        <v>9</v>
      </c>
      <c r="D294" s="211">
        <v>17</v>
      </c>
      <c r="E294" s="152" t="s">
        <v>44</v>
      </c>
      <c r="F294" s="151" t="s">
        <v>490</v>
      </c>
      <c r="G294" s="154" t="s">
        <v>494</v>
      </c>
      <c r="H294" s="138" t="str">
        <f>IF(OR(G294="中止",G294="取消"),"998",IF(ISNA(MATCH($E294,施設情報!$B$2:$B$96,0)),"999",INDEX(施設情報!$C$2:$C$96,MATCH($E294,施設情報!$B$2:$B$96,0))))</f>
        <v>015</v>
      </c>
      <c r="I294" s="139">
        <f t="shared" si="69"/>
        <v>46413</v>
      </c>
      <c r="J294" s="137" t="str">
        <f t="shared" si="70"/>
        <v>015-46413</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100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56.25">
      <c r="A295" s="149">
        <v>330</v>
      </c>
      <c r="B295" s="150">
        <v>46414</v>
      </c>
      <c r="C295" s="156">
        <v>0</v>
      </c>
      <c r="D295" s="156">
        <v>24</v>
      </c>
      <c r="E295" s="152" t="s">
        <v>52</v>
      </c>
      <c r="F295" s="151" t="s">
        <v>95</v>
      </c>
      <c r="G295" s="205" t="s">
        <v>1</v>
      </c>
      <c r="H295" s="138" t="str">
        <f>IF(OR(G295="中止",G295="取消"),"998",IF(ISNA(MATCH($E295,施設情報!$B$2:$B$96,0)),"999",INDEX(施設情報!$C$2:$C$96,MATCH($E295,施設情報!$B$2:$B$96,0))))</f>
        <v>024</v>
      </c>
      <c r="I295" s="139">
        <f t="shared" si="69"/>
        <v>46414</v>
      </c>
      <c r="J295" s="137" t="str">
        <f t="shared" si="70"/>
        <v>024-46414</v>
      </c>
      <c r="K295" s="137">
        <f t="shared" si="71"/>
        <v>0</v>
      </c>
      <c r="L295" s="137">
        <f t="shared" si="72"/>
        <v>1</v>
      </c>
      <c r="M295" s="137">
        <f t="shared" ref="M295:V304" si="79">IF(AND(M$3&gt;=$K295,M$3&lt;$L295),100*$AM295,0)</f>
        <v>100</v>
      </c>
      <c r="N295" s="137">
        <f t="shared" si="79"/>
        <v>100</v>
      </c>
      <c r="O295" s="137">
        <f t="shared" si="79"/>
        <v>100</v>
      </c>
      <c r="P295" s="137">
        <f t="shared" si="79"/>
        <v>100</v>
      </c>
      <c r="Q295" s="137">
        <f t="shared" si="79"/>
        <v>100</v>
      </c>
      <c r="R295" s="137">
        <f t="shared" si="79"/>
        <v>100</v>
      </c>
      <c r="S295" s="137">
        <f t="shared" si="79"/>
        <v>100</v>
      </c>
      <c r="T295" s="137">
        <f t="shared" si="79"/>
        <v>100</v>
      </c>
      <c r="U295" s="137">
        <f t="shared" si="79"/>
        <v>100</v>
      </c>
      <c r="V295" s="137">
        <f t="shared" si="79"/>
        <v>100</v>
      </c>
      <c r="W295" s="137">
        <f t="shared" ref="W295:AJ304" si="80">IF(AND(W$3&gt;=$K295,W$3&lt;$L295),100*$AM295,0)</f>
        <v>100</v>
      </c>
      <c r="X295" s="137">
        <f t="shared" si="80"/>
        <v>100</v>
      </c>
      <c r="Y295" s="137">
        <f t="shared" si="80"/>
        <v>100</v>
      </c>
      <c r="Z295" s="137">
        <f t="shared" si="80"/>
        <v>100</v>
      </c>
      <c r="AA295" s="137">
        <f t="shared" si="80"/>
        <v>100</v>
      </c>
      <c r="AB295" s="137">
        <f t="shared" si="80"/>
        <v>100</v>
      </c>
      <c r="AC295" s="137">
        <f t="shared" si="80"/>
        <v>100</v>
      </c>
      <c r="AD295" s="137">
        <f t="shared" si="80"/>
        <v>100</v>
      </c>
      <c r="AE295" s="137">
        <f t="shared" si="80"/>
        <v>100</v>
      </c>
      <c r="AF295" s="137">
        <f t="shared" si="80"/>
        <v>100</v>
      </c>
      <c r="AG295" s="137">
        <f t="shared" si="80"/>
        <v>100</v>
      </c>
      <c r="AH295" s="137">
        <f t="shared" si="80"/>
        <v>100</v>
      </c>
      <c r="AI295" s="137">
        <f t="shared" si="80"/>
        <v>100</v>
      </c>
      <c r="AJ295" s="137">
        <f t="shared" si="80"/>
        <v>100</v>
      </c>
      <c r="AK295" s="136">
        <f ca="1">IF(AND(AND($AK$3&lt;=B295,B295&lt;=$AK$1),B295&lt;&gt;""),1,0)</f>
        <v>1</v>
      </c>
      <c r="AL295" s="136">
        <f>IF(OR(F295="工事・メンテ（共用可）",F295="要調整"),0.5,IF(F295="ヘリ訓練日",0.4,1))</f>
        <v>1</v>
      </c>
      <c r="AM295" s="136">
        <v>1</v>
      </c>
    </row>
    <row r="296" spans="1:39" ht="36">
      <c r="A296" s="149">
        <v>473</v>
      </c>
      <c r="B296" s="150">
        <v>46414</v>
      </c>
      <c r="C296" s="156">
        <v>9</v>
      </c>
      <c r="D296" s="156">
        <v>17</v>
      </c>
      <c r="E296" s="152" t="s">
        <v>91</v>
      </c>
      <c r="F296" s="151" t="s">
        <v>490</v>
      </c>
      <c r="G296" s="154" t="s">
        <v>493</v>
      </c>
      <c r="H296" s="138" t="str">
        <f>IF(OR(G296="中止",G296="取消"),"998",IF(ISNA(MATCH($E296,施設情報!$B$2:$B$96,0)),"999",INDEX(施設情報!$C$2:$C$96,MATCH($E296,施設情報!$B$2:$B$96,0))))</f>
        <v>998</v>
      </c>
      <c r="I296" s="139">
        <f t="shared" si="69"/>
        <v>46414</v>
      </c>
      <c r="J296" s="137" t="str">
        <f t="shared" si="70"/>
        <v>998-46414</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72">
      <c r="A297" s="149">
        <v>488</v>
      </c>
      <c r="B297" s="150">
        <v>46414</v>
      </c>
      <c r="C297" s="156">
        <v>9</v>
      </c>
      <c r="D297" s="156">
        <v>17</v>
      </c>
      <c r="E297" s="152" t="s">
        <v>93</v>
      </c>
      <c r="F297" s="151" t="s">
        <v>490</v>
      </c>
      <c r="G297" s="154" t="s">
        <v>493</v>
      </c>
      <c r="H297" s="138" t="str">
        <f>IF(OR(G297="中止",G297="取消"),"998",IF(ISNA(MATCH($E297,施設情報!$B$2:$B$96,0)),"999",INDEX(施設情報!$C$2:$C$96,MATCH($E297,施設情報!$B$2:$B$96,0))))</f>
        <v>998</v>
      </c>
      <c r="I297" s="139">
        <f t="shared" si="69"/>
        <v>46414</v>
      </c>
      <c r="J297" s="137" t="str">
        <f t="shared" si="70"/>
        <v>998-46414</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90">
      <c r="A298" s="149">
        <v>503</v>
      </c>
      <c r="B298" s="150">
        <v>46414</v>
      </c>
      <c r="C298" s="156">
        <v>9</v>
      </c>
      <c r="D298" s="156">
        <v>17</v>
      </c>
      <c r="E298" s="2" t="s">
        <v>94</v>
      </c>
      <c r="F298" s="151" t="s">
        <v>490</v>
      </c>
      <c r="G298" s="154" t="s">
        <v>493</v>
      </c>
      <c r="H298" s="138" t="str">
        <f>IF(OR(G298="中止",G298="取消"),"998",IF(ISNA(MATCH($E298,施設情報!$B$2:$B$96,0)),"999",INDEX(施設情報!$C$2:$C$96,MATCH($E298,施設情報!$B$2:$B$96,0))))</f>
        <v>998</v>
      </c>
      <c r="I298" s="139">
        <f t="shared" si="69"/>
        <v>46414</v>
      </c>
      <c r="J298" s="137" t="str">
        <f t="shared" si="70"/>
        <v>998-46414</v>
      </c>
      <c r="K298" s="137">
        <f t="shared" si="71"/>
        <v>0.375</v>
      </c>
      <c r="L298" s="137">
        <f t="shared" si="72"/>
        <v>0.70833333333333337</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72">
      <c r="A299" s="149">
        <v>518</v>
      </c>
      <c r="B299" s="150">
        <v>46414</v>
      </c>
      <c r="C299" s="156">
        <v>9</v>
      </c>
      <c r="D299" s="156">
        <v>17</v>
      </c>
      <c r="E299" s="2" t="s">
        <v>92</v>
      </c>
      <c r="F299" s="151" t="s">
        <v>490</v>
      </c>
      <c r="G299" s="154" t="s">
        <v>493</v>
      </c>
      <c r="H299" s="138" t="str">
        <f>IF(OR(G299="中止",G299="取消"),"998",IF(ISNA(MATCH($E299,施設情報!$B$2:$B$96,0)),"999",INDEX(施設情報!$C$2:$C$96,MATCH($E299,施設情報!$B$2:$B$96,0))))</f>
        <v>998</v>
      </c>
      <c r="I299" s="139">
        <f t="shared" si="69"/>
        <v>46414</v>
      </c>
      <c r="J299" s="137" t="str">
        <f t="shared" si="70"/>
        <v>998-46414</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36">
      <c r="A300" s="149">
        <v>533</v>
      </c>
      <c r="B300" s="150">
        <v>46414</v>
      </c>
      <c r="C300" s="156">
        <v>9</v>
      </c>
      <c r="D300" s="156">
        <v>17</v>
      </c>
      <c r="E300" s="152" t="s">
        <v>91</v>
      </c>
      <c r="F300" s="151" t="s">
        <v>490</v>
      </c>
      <c r="G300" s="154" t="s">
        <v>493</v>
      </c>
      <c r="H300" s="138" t="str">
        <f>IF(OR(G300="中止",G300="取消"),"998",IF(ISNA(MATCH($E300,施設情報!$B$2:$B$96,0)),"999",INDEX(施設情報!$C$2:$C$96,MATCH($E300,施設情報!$B$2:$B$96,0))))</f>
        <v>998</v>
      </c>
      <c r="I300" s="139">
        <f t="shared" si="69"/>
        <v>46414</v>
      </c>
      <c r="J300" s="137" t="str">
        <f t="shared" si="70"/>
        <v>998-46414</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72">
      <c r="A301" s="149">
        <v>550</v>
      </c>
      <c r="B301" s="150">
        <v>46414</v>
      </c>
      <c r="C301" s="156">
        <v>9</v>
      </c>
      <c r="D301" s="156">
        <v>17</v>
      </c>
      <c r="E301" s="152" t="s">
        <v>93</v>
      </c>
      <c r="F301" s="151" t="s">
        <v>490</v>
      </c>
      <c r="G301" s="154" t="s">
        <v>493</v>
      </c>
      <c r="H301" s="138" t="str">
        <f>IF(OR(G301="中止",G301="取消"),"998",IF(ISNA(MATCH($E301,施設情報!$B$2:$B$96,0)),"999",INDEX(施設情報!$C$2:$C$96,MATCH($E301,施設情報!$B$2:$B$96,0))))</f>
        <v>998</v>
      </c>
      <c r="I301" s="139">
        <f t="shared" si="69"/>
        <v>46414</v>
      </c>
      <c r="J301" s="137" t="str">
        <f t="shared" si="70"/>
        <v>998-46414</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100</v>
      </c>
      <c r="W301" s="137">
        <f t="shared" si="80"/>
        <v>100</v>
      </c>
      <c r="X301" s="137">
        <f t="shared" si="80"/>
        <v>100</v>
      </c>
      <c r="Y301" s="137">
        <f t="shared" si="80"/>
        <v>100</v>
      </c>
      <c r="Z301" s="137">
        <f t="shared" si="80"/>
        <v>100</v>
      </c>
      <c r="AA301" s="137">
        <f t="shared" si="80"/>
        <v>100</v>
      </c>
      <c r="AB301" s="137">
        <f t="shared" si="80"/>
        <v>100</v>
      </c>
      <c r="AC301" s="137">
        <f t="shared" si="80"/>
        <v>100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1</v>
      </c>
      <c r="AM301" s="136">
        <v>1</v>
      </c>
    </row>
    <row r="302" spans="1:39" ht="90">
      <c r="A302" s="149">
        <v>567</v>
      </c>
      <c r="B302" s="150">
        <v>46414</v>
      </c>
      <c r="C302" s="156">
        <v>9</v>
      </c>
      <c r="D302" s="156">
        <v>17</v>
      </c>
      <c r="E302" s="152" t="s">
        <v>94</v>
      </c>
      <c r="F302" s="151" t="s">
        <v>490</v>
      </c>
      <c r="G302" s="154" t="s">
        <v>493</v>
      </c>
      <c r="H302" s="138" t="str">
        <f>IF(OR(G302="中止",G302="取消"),"998",IF(ISNA(MATCH($E302,施設情報!$B$2:$B$96,0)),"999",INDEX(施設情報!$C$2:$C$96,MATCH($E302,施設情報!$B$2:$B$96,0))))</f>
        <v>998</v>
      </c>
      <c r="I302" s="139">
        <f t="shared" si="69"/>
        <v>46414</v>
      </c>
      <c r="J302" s="137" t="str">
        <f t="shared" si="70"/>
        <v>998-46414</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100</v>
      </c>
      <c r="W302" s="137">
        <f t="shared" si="80"/>
        <v>100</v>
      </c>
      <c r="X302" s="137">
        <f t="shared" si="80"/>
        <v>100</v>
      </c>
      <c r="Y302" s="137">
        <f t="shared" si="80"/>
        <v>100</v>
      </c>
      <c r="Z302" s="137">
        <f t="shared" si="80"/>
        <v>100</v>
      </c>
      <c r="AA302" s="137">
        <f t="shared" si="80"/>
        <v>100</v>
      </c>
      <c r="AB302" s="137">
        <f t="shared" si="80"/>
        <v>100</v>
      </c>
      <c r="AC302" s="137">
        <f t="shared" si="80"/>
        <v>100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1</v>
      </c>
      <c r="AM302" s="136">
        <v>1</v>
      </c>
    </row>
    <row r="303" spans="1:39" ht="72">
      <c r="A303" s="149">
        <v>584</v>
      </c>
      <c r="B303" s="150">
        <v>46414</v>
      </c>
      <c r="C303" s="156">
        <v>9</v>
      </c>
      <c r="D303" s="156">
        <v>17</v>
      </c>
      <c r="E303" s="152" t="s">
        <v>92</v>
      </c>
      <c r="F303" s="151" t="s">
        <v>490</v>
      </c>
      <c r="G303" s="154" t="s">
        <v>493</v>
      </c>
      <c r="H303" s="138" t="str">
        <f>IF(OR(G303="中止",G303="取消"),"998",IF(ISNA(MATCH($E303,施設情報!$B$2:$B$96,0)),"999",INDEX(施設情報!$C$2:$C$96,MATCH($E303,施設情報!$B$2:$B$96,0))))</f>
        <v>998</v>
      </c>
      <c r="I303" s="139">
        <f t="shared" si="69"/>
        <v>46414</v>
      </c>
      <c r="J303" s="137" t="str">
        <f t="shared" si="70"/>
        <v>998-46414</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100</v>
      </c>
      <c r="W303" s="137">
        <f t="shared" si="80"/>
        <v>100</v>
      </c>
      <c r="X303" s="137">
        <f t="shared" si="80"/>
        <v>100</v>
      </c>
      <c r="Y303" s="137">
        <f t="shared" si="80"/>
        <v>100</v>
      </c>
      <c r="Z303" s="137">
        <f t="shared" si="80"/>
        <v>100</v>
      </c>
      <c r="AA303" s="137">
        <f t="shared" si="80"/>
        <v>100</v>
      </c>
      <c r="AB303" s="137">
        <f t="shared" si="80"/>
        <v>100</v>
      </c>
      <c r="AC303" s="137">
        <f t="shared" si="80"/>
        <v>100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1</v>
      </c>
      <c r="AM303" s="136">
        <v>1</v>
      </c>
    </row>
    <row r="304" spans="1:39" ht="36">
      <c r="A304" s="149">
        <v>664</v>
      </c>
      <c r="B304" s="150">
        <v>46414</v>
      </c>
      <c r="C304" s="156">
        <v>9</v>
      </c>
      <c r="D304" s="156">
        <v>17</v>
      </c>
      <c r="E304" s="152" t="s">
        <v>91</v>
      </c>
      <c r="F304" s="151" t="s">
        <v>490</v>
      </c>
      <c r="G304" s="154" t="s">
        <v>494</v>
      </c>
      <c r="H304" s="138" t="str">
        <f>IF(OR(G304="中止",G304="取消"),"998",IF(ISNA(MATCH($E304,施設情報!$B$2:$B$96,0)),"999",INDEX(施設情報!$C$2:$C$96,MATCH($E304,施設情報!$B$2:$B$96,0))))</f>
        <v>009</v>
      </c>
      <c r="I304" s="139">
        <f t="shared" si="69"/>
        <v>46414</v>
      </c>
      <c r="J304" s="137" t="str">
        <f t="shared" si="70"/>
        <v>009-46414</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72">
      <c r="A305" s="149">
        <v>679</v>
      </c>
      <c r="B305" s="210">
        <v>46414</v>
      </c>
      <c r="C305" s="211">
        <v>9</v>
      </c>
      <c r="D305" s="211">
        <v>17</v>
      </c>
      <c r="E305" s="152" t="s">
        <v>93</v>
      </c>
      <c r="F305" s="151" t="s">
        <v>490</v>
      </c>
      <c r="G305" s="154" t="s">
        <v>494</v>
      </c>
      <c r="H305" s="138" t="str">
        <f>IF(OR(G305="中止",G305="取消"),"998",IF(ISNA(MATCH($E305,施設情報!$B$2:$B$96,0)),"999",INDEX(施設情報!$C$2:$C$96,MATCH($E305,施設情報!$B$2:$B$96,0))))</f>
        <v>012</v>
      </c>
      <c r="I305" s="139">
        <f t="shared" si="69"/>
        <v>46414</v>
      </c>
      <c r="J305" s="137" t="str">
        <f t="shared" si="70"/>
        <v>012-46414</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100</v>
      </c>
      <c r="W305" s="137">
        <f t="shared" ref="W305:AJ314" si="82">IF(AND(W$3&gt;=$K305,W$3&lt;$L305),100*$AM305,0)</f>
        <v>100</v>
      </c>
      <c r="X305" s="137">
        <f t="shared" si="82"/>
        <v>100</v>
      </c>
      <c r="Y305" s="137">
        <f t="shared" si="82"/>
        <v>100</v>
      </c>
      <c r="Z305" s="137">
        <f t="shared" si="82"/>
        <v>100</v>
      </c>
      <c r="AA305" s="137">
        <f t="shared" si="82"/>
        <v>100</v>
      </c>
      <c r="AB305" s="137">
        <f t="shared" si="82"/>
        <v>100</v>
      </c>
      <c r="AC305" s="137">
        <f t="shared" si="82"/>
        <v>100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1</v>
      </c>
      <c r="AM305" s="136">
        <v>1</v>
      </c>
    </row>
    <row r="306" spans="1:39" ht="90">
      <c r="A306" s="149">
        <v>694</v>
      </c>
      <c r="B306" s="210">
        <v>46414</v>
      </c>
      <c r="C306" s="211">
        <v>9</v>
      </c>
      <c r="D306" s="211">
        <v>17</v>
      </c>
      <c r="E306" s="152" t="s">
        <v>94</v>
      </c>
      <c r="F306" s="151" t="s">
        <v>490</v>
      </c>
      <c r="G306" s="154" t="s">
        <v>494</v>
      </c>
      <c r="H306" s="138" t="str">
        <f>IF(OR(G306="中止",G306="取消"),"998",IF(ISNA(MATCH($E306,施設情報!$B$2:$B$96,0)),"999",INDEX(施設情報!$C$2:$C$96,MATCH($E306,施設情報!$B$2:$B$96,0))))</f>
        <v>011</v>
      </c>
      <c r="I306" s="139">
        <f t="shared" si="69"/>
        <v>46414</v>
      </c>
      <c r="J306" s="137" t="str">
        <f t="shared" si="70"/>
        <v>011-46414</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100</v>
      </c>
      <c r="W306" s="137">
        <f t="shared" si="82"/>
        <v>100</v>
      </c>
      <c r="X306" s="137">
        <f t="shared" si="82"/>
        <v>100</v>
      </c>
      <c r="Y306" s="137">
        <f t="shared" si="82"/>
        <v>100</v>
      </c>
      <c r="Z306" s="137">
        <f t="shared" si="82"/>
        <v>100</v>
      </c>
      <c r="AA306" s="137">
        <f t="shared" si="82"/>
        <v>100</v>
      </c>
      <c r="AB306" s="137">
        <f t="shared" si="82"/>
        <v>100</v>
      </c>
      <c r="AC306" s="137">
        <f t="shared" si="82"/>
        <v>100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1</v>
      </c>
      <c r="AM306" s="136">
        <v>1</v>
      </c>
    </row>
    <row r="307" spans="1:39" ht="72">
      <c r="A307" s="149">
        <v>709</v>
      </c>
      <c r="B307" s="210">
        <v>46414</v>
      </c>
      <c r="C307" s="211">
        <v>9</v>
      </c>
      <c r="D307" s="211">
        <v>17</v>
      </c>
      <c r="E307" s="215" t="s">
        <v>92</v>
      </c>
      <c r="F307" s="151" t="s">
        <v>490</v>
      </c>
      <c r="G307" s="154" t="s">
        <v>494</v>
      </c>
      <c r="H307" s="138" t="str">
        <f>IF(OR(G307="中止",G307="取消"),"998",IF(ISNA(MATCH($E307,施設情報!$B$2:$B$96,0)),"999",INDEX(施設情報!$C$2:$C$96,MATCH($E307,施設情報!$B$2:$B$96,0))))</f>
        <v>010</v>
      </c>
      <c r="I307" s="139">
        <f t="shared" si="69"/>
        <v>46414</v>
      </c>
      <c r="J307" s="137" t="str">
        <f t="shared" si="70"/>
        <v>010-46414</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100</v>
      </c>
      <c r="W307" s="137">
        <f t="shared" si="82"/>
        <v>100</v>
      </c>
      <c r="X307" s="137">
        <f t="shared" si="82"/>
        <v>100</v>
      </c>
      <c r="Y307" s="137">
        <f t="shared" si="82"/>
        <v>100</v>
      </c>
      <c r="Z307" s="137">
        <f t="shared" si="82"/>
        <v>100</v>
      </c>
      <c r="AA307" s="137">
        <f t="shared" si="82"/>
        <v>100</v>
      </c>
      <c r="AB307" s="137">
        <f t="shared" si="82"/>
        <v>100</v>
      </c>
      <c r="AC307" s="137">
        <f t="shared" si="82"/>
        <v>100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1</v>
      </c>
      <c r="AM307" s="136">
        <v>1</v>
      </c>
    </row>
    <row r="308" spans="1:39" ht="56.25">
      <c r="A308" s="149">
        <v>724</v>
      </c>
      <c r="B308" s="210">
        <v>46414</v>
      </c>
      <c r="C308" s="211">
        <v>9</v>
      </c>
      <c r="D308" s="211">
        <v>17</v>
      </c>
      <c r="E308" s="152" t="s">
        <v>44</v>
      </c>
      <c r="F308" s="151" t="s">
        <v>490</v>
      </c>
      <c r="G308" s="154" t="s">
        <v>494</v>
      </c>
      <c r="H308" s="138" t="str">
        <f>IF(OR(G308="中止",G308="取消"),"998",IF(ISNA(MATCH($E308,施設情報!$B$2:$B$96,0)),"999",INDEX(施設情報!$C$2:$C$96,MATCH($E308,施設情報!$B$2:$B$96,0))))</f>
        <v>015</v>
      </c>
      <c r="I308" s="139">
        <f t="shared" si="69"/>
        <v>46414</v>
      </c>
      <c r="J308" s="137" t="str">
        <f t="shared" si="70"/>
        <v>015-46414</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56.25">
      <c r="A309" s="149">
        <v>331</v>
      </c>
      <c r="B309" s="150">
        <v>46415</v>
      </c>
      <c r="C309" s="156">
        <v>0</v>
      </c>
      <c r="D309" s="156">
        <v>24</v>
      </c>
      <c r="E309" s="152" t="s">
        <v>52</v>
      </c>
      <c r="F309" s="151" t="s">
        <v>95</v>
      </c>
      <c r="G309" s="205" t="s">
        <v>1</v>
      </c>
      <c r="H309" s="138" t="str">
        <f>IF(OR(G309="中止",G309="取消"),"998",IF(ISNA(MATCH($E309,施設情報!$B$2:$B$96,0)),"999",INDEX(施設情報!$C$2:$C$96,MATCH($E309,施設情報!$B$2:$B$96,0))))</f>
        <v>024</v>
      </c>
      <c r="I309" s="139">
        <f t="shared" si="69"/>
        <v>46415</v>
      </c>
      <c r="J309" s="137" t="str">
        <f t="shared" si="70"/>
        <v>024-46415</v>
      </c>
      <c r="K309" s="137">
        <f t="shared" si="71"/>
        <v>0</v>
      </c>
      <c r="L309" s="137">
        <f t="shared" si="72"/>
        <v>1</v>
      </c>
      <c r="M309" s="137">
        <f t="shared" si="81"/>
        <v>100</v>
      </c>
      <c r="N309" s="137">
        <f t="shared" si="81"/>
        <v>100</v>
      </c>
      <c r="O309" s="137">
        <f t="shared" si="81"/>
        <v>100</v>
      </c>
      <c r="P309" s="137">
        <f t="shared" si="81"/>
        <v>100</v>
      </c>
      <c r="Q309" s="137">
        <f t="shared" si="81"/>
        <v>100</v>
      </c>
      <c r="R309" s="137">
        <f t="shared" si="81"/>
        <v>100</v>
      </c>
      <c r="S309" s="137">
        <f t="shared" si="81"/>
        <v>100</v>
      </c>
      <c r="T309" s="137">
        <f t="shared" si="81"/>
        <v>100</v>
      </c>
      <c r="U309" s="137">
        <f t="shared" si="81"/>
        <v>100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100</v>
      </c>
      <c r="AE309" s="137">
        <f t="shared" si="82"/>
        <v>100</v>
      </c>
      <c r="AF309" s="137">
        <f t="shared" si="82"/>
        <v>100</v>
      </c>
      <c r="AG309" s="137">
        <f t="shared" si="82"/>
        <v>100</v>
      </c>
      <c r="AH309" s="137">
        <f t="shared" si="82"/>
        <v>100</v>
      </c>
      <c r="AI309" s="137">
        <f t="shared" si="82"/>
        <v>100</v>
      </c>
      <c r="AJ309" s="137">
        <f t="shared" si="82"/>
        <v>100</v>
      </c>
      <c r="AK309" s="136">
        <f ca="1">IF(AND(AND($AK$3&lt;=B309,B309&lt;=$AK$1),B309&lt;&gt;""),1,0)</f>
        <v>1</v>
      </c>
      <c r="AL309" s="136">
        <f>IF(OR(F309="工事・メンテ（共用可）",F309="要調整"),0.5,IF(F309="ヘリ訓練日",0.4,1))</f>
        <v>1</v>
      </c>
      <c r="AM309" s="136">
        <v>1</v>
      </c>
    </row>
    <row r="310" spans="1:39" ht="36">
      <c r="A310" s="149">
        <v>474</v>
      </c>
      <c r="B310" s="150">
        <v>46415</v>
      </c>
      <c r="C310" s="156">
        <v>9</v>
      </c>
      <c r="D310" s="156">
        <v>17</v>
      </c>
      <c r="E310" s="152" t="s">
        <v>91</v>
      </c>
      <c r="F310" s="151" t="s">
        <v>490</v>
      </c>
      <c r="G310" s="154" t="s">
        <v>493</v>
      </c>
      <c r="H310" s="138" t="str">
        <f>IF(OR(G310="中止",G310="取消"),"998",IF(ISNA(MATCH($E310,施設情報!$B$2:$B$96,0)),"999",INDEX(施設情報!$C$2:$C$96,MATCH($E310,施設情報!$B$2:$B$96,0))))</f>
        <v>998</v>
      </c>
      <c r="I310" s="139">
        <f t="shared" si="69"/>
        <v>46415</v>
      </c>
      <c r="J310" s="137" t="str">
        <f t="shared" si="70"/>
        <v>998-46415</v>
      </c>
      <c r="K310" s="137">
        <f t="shared" si="71"/>
        <v>0.375</v>
      </c>
      <c r="L310" s="137">
        <f t="shared" si="72"/>
        <v>0.70833333333333337</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72">
      <c r="A311" s="149">
        <v>489</v>
      </c>
      <c r="B311" s="150">
        <v>46415</v>
      </c>
      <c r="C311" s="156">
        <v>9</v>
      </c>
      <c r="D311" s="156">
        <v>17</v>
      </c>
      <c r="E311" s="152" t="s">
        <v>93</v>
      </c>
      <c r="F311" s="151" t="s">
        <v>490</v>
      </c>
      <c r="G311" s="154" t="s">
        <v>493</v>
      </c>
      <c r="H311" s="138" t="str">
        <f>IF(OR(G311="中止",G311="取消"),"998",IF(ISNA(MATCH($E311,施設情報!$B$2:$B$96,0)),"999",INDEX(施設情報!$C$2:$C$96,MATCH($E311,施設情報!$B$2:$B$96,0))))</f>
        <v>998</v>
      </c>
      <c r="I311" s="139">
        <f t="shared" si="69"/>
        <v>46415</v>
      </c>
      <c r="J311" s="137" t="str">
        <f t="shared" si="70"/>
        <v>998-46415</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90">
      <c r="A312" s="149">
        <v>504</v>
      </c>
      <c r="B312" s="150">
        <v>46415</v>
      </c>
      <c r="C312" s="156">
        <v>9</v>
      </c>
      <c r="D312" s="156">
        <v>17</v>
      </c>
      <c r="E312" s="2" t="s">
        <v>94</v>
      </c>
      <c r="F312" s="151" t="s">
        <v>490</v>
      </c>
      <c r="G312" s="154" t="s">
        <v>493</v>
      </c>
      <c r="H312" s="138" t="str">
        <f>IF(OR(G312="中止",G312="取消"),"998",IF(ISNA(MATCH($E312,施設情報!$B$2:$B$96,0)),"999",INDEX(施設情報!$C$2:$C$96,MATCH($E312,施設情報!$B$2:$B$96,0))))</f>
        <v>998</v>
      </c>
      <c r="I312" s="139">
        <f t="shared" si="69"/>
        <v>46415</v>
      </c>
      <c r="J312" s="137" t="str">
        <f t="shared" si="70"/>
        <v>998-46415</v>
      </c>
      <c r="K312" s="137">
        <f t="shared" si="71"/>
        <v>0.375</v>
      </c>
      <c r="L312" s="137">
        <f t="shared" si="72"/>
        <v>0.70833333333333337</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0</v>
      </c>
      <c r="V312" s="137">
        <f t="shared" si="81"/>
        <v>100</v>
      </c>
      <c r="W312" s="137">
        <f t="shared" si="82"/>
        <v>100</v>
      </c>
      <c r="X312" s="137">
        <f t="shared" si="82"/>
        <v>100</v>
      </c>
      <c r="Y312" s="137">
        <f t="shared" si="82"/>
        <v>100</v>
      </c>
      <c r="Z312" s="137">
        <f t="shared" si="82"/>
        <v>100</v>
      </c>
      <c r="AA312" s="137">
        <f t="shared" si="82"/>
        <v>100</v>
      </c>
      <c r="AB312" s="137">
        <f t="shared" si="82"/>
        <v>100</v>
      </c>
      <c r="AC312" s="137">
        <f t="shared" si="82"/>
        <v>100</v>
      </c>
      <c r="AD312" s="137">
        <f t="shared" si="82"/>
        <v>0</v>
      </c>
      <c r="AE312" s="137">
        <f t="shared" si="82"/>
        <v>0</v>
      </c>
      <c r="AF312" s="137">
        <f t="shared" si="82"/>
        <v>0</v>
      </c>
      <c r="AG312" s="137">
        <f t="shared" si="82"/>
        <v>0</v>
      </c>
      <c r="AH312" s="137">
        <f t="shared" si="82"/>
        <v>0</v>
      </c>
      <c r="AI312" s="137">
        <f t="shared" si="82"/>
        <v>0</v>
      </c>
      <c r="AJ312" s="137">
        <f t="shared" si="82"/>
        <v>0</v>
      </c>
      <c r="AK312" s="136">
        <f ca="1">IF(AND(AND($AK$3&lt;=B312,B312&lt;=$AK$1),B312&lt;&gt;""),1,0)</f>
        <v>1</v>
      </c>
      <c r="AL312" s="136">
        <f>IF(OR(F312="工事・メンテ（共用可）",F312="要調整"),0.5,IF(F312="ヘリ訓練日",0.4,1))</f>
        <v>1</v>
      </c>
      <c r="AM312" s="136">
        <v>1</v>
      </c>
    </row>
    <row r="313" spans="1:39" ht="72">
      <c r="A313" s="149">
        <v>519</v>
      </c>
      <c r="B313" s="150">
        <v>46415</v>
      </c>
      <c r="C313" s="156">
        <v>9</v>
      </c>
      <c r="D313" s="156">
        <v>17</v>
      </c>
      <c r="E313" s="2" t="s">
        <v>92</v>
      </c>
      <c r="F313" s="151" t="s">
        <v>490</v>
      </c>
      <c r="G313" s="154" t="s">
        <v>493</v>
      </c>
      <c r="H313" s="138" t="str">
        <f>IF(OR(G313="中止",G313="取消"),"998",IF(ISNA(MATCH($E313,施設情報!$B$2:$B$96,0)),"999",INDEX(施設情報!$C$2:$C$96,MATCH($E313,施設情報!$B$2:$B$96,0))))</f>
        <v>998</v>
      </c>
      <c r="I313" s="139">
        <f t="shared" si="69"/>
        <v>46415</v>
      </c>
      <c r="J313" s="137" t="str">
        <f t="shared" si="70"/>
        <v>998-46415</v>
      </c>
      <c r="K313" s="137">
        <f t="shared" si="71"/>
        <v>0.375</v>
      </c>
      <c r="L313" s="137">
        <f t="shared" si="72"/>
        <v>0.70833333333333337</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100</v>
      </c>
      <c r="Y313" s="137">
        <f t="shared" si="82"/>
        <v>100</v>
      </c>
      <c r="Z313" s="137">
        <f t="shared" si="82"/>
        <v>100</v>
      </c>
      <c r="AA313" s="137">
        <f t="shared" si="82"/>
        <v>100</v>
      </c>
      <c r="AB313" s="137">
        <f t="shared" si="82"/>
        <v>100</v>
      </c>
      <c r="AC313" s="137">
        <f t="shared" si="82"/>
        <v>100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36">
      <c r="A314" s="149">
        <v>534</v>
      </c>
      <c r="B314" s="150">
        <v>46415</v>
      </c>
      <c r="C314" s="156">
        <v>9</v>
      </c>
      <c r="D314" s="156">
        <v>17</v>
      </c>
      <c r="E314" s="152" t="s">
        <v>91</v>
      </c>
      <c r="F314" s="151" t="s">
        <v>490</v>
      </c>
      <c r="G314" s="154" t="s">
        <v>493</v>
      </c>
      <c r="H314" s="138" t="str">
        <f>IF(OR(G314="中止",G314="取消"),"998",IF(ISNA(MATCH($E314,施設情報!$B$2:$B$96,0)),"999",INDEX(施設情報!$C$2:$C$96,MATCH($E314,施設情報!$B$2:$B$96,0))))</f>
        <v>998</v>
      </c>
      <c r="I314" s="139">
        <f t="shared" si="69"/>
        <v>46415</v>
      </c>
      <c r="J314" s="137" t="str">
        <f t="shared" si="70"/>
        <v>998-46415</v>
      </c>
      <c r="K314" s="137">
        <f t="shared" si="71"/>
        <v>0.375</v>
      </c>
      <c r="L314" s="137">
        <f t="shared" si="72"/>
        <v>0.70833333333333337</v>
      </c>
      <c r="M314" s="137">
        <f t="shared" si="81"/>
        <v>0</v>
      </c>
      <c r="N314" s="137">
        <f t="shared" si="81"/>
        <v>0</v>
      </c>
      <c r="O314" s="137">
        <f t="shared" si="81"/>
        <v>0</v>
      </c>
      <c r="P314" s="137">
        <f t="shared" si="81"/>
        <v>0</v>
      </c>
      <c r="Q314" s="137">
        <f t="shared" si="81"/>
        <v>0</v>
      </c>
      <c r="R314" s="137">
        <f t="shared" si="81"/>
        <v>0</v>
      </c>
      <c r="S314" s="137">
        <f t="shared" si="81"/>
        <v>0</v>
      </c>
      <c r="T314" s="137">
        <f t="shared" si="81"/>
        <v>0</v>
      </c>
      <c r="U314" s="137">
        <f t="shared" si="81"/>
        <v>0</v>
      </c>
      <c r="V314" s="137">
        <f t="shared" si="81"/>
        <v>100</v>
      </c>
      <c r="W314" s="137">
        <f t="shared" si="82"/>
        <v>100</v>
      </c>
      <c r="X314" s="137">
        <f t="shared" si="82"/>
        <v>100</v>
      </c>
      <c r="Y314" s="137">
        <f t="shared" si="82"/>
        <v>100</v>
      </c>
      <c r="Z314" s="137">
        <f t="shared" si="82"/>
        <v>100</v>
      </c>
      <c r="AA314" s="137">
        <f t="shared" si="82"/>
        <v>100</v>
      </c>
      <c r="AB314" s="137">
        <f t="shared" si="82"/>
        <v>100</v>
      </c>
      <c r="AC314" s="137">
        <f t="shared" si="82"/>
        <v>100</v>
      </c>
      <c r="AD314" s="137">
        <f t="shared" si="82"/>
        <v>0</v>
      </c>
      <c r="AE314" s="137">
        <f t="shared" si="82"/>
        <v>0</v>
      </c>
      <c r="AF314" s="137">
        <f t="shared" si="82"/>
        <v>0</v>
      </c>
      <c r="AG314" s="137">
        <f t="shared" si="82"/>
        <v>0</v>
      </c>
      <c r="AH314" s="137">
        <f t="shared" si="82"/>
        <v>0</v>
      </c>
      <c r="AI314" s="137">
        <f t="shared" si="82"/>
        <v>0</v>
      </c>
      <c r="AJ314" s="137">
        <f t="shared" si="82"/>
        <v>0</v>
      </c>
      <c r="AK314" s="136">
        <f ca="1">IF(AND(AND($AK$3&lt;=B314,B314&lt;=$AK$1),B314&lt;&gt;""),1,0)</f>
        <v>1</v>
      </c>
      <c r="AL314" s="136">
        <f>IF(OR(F314="工事・メンテ（共用可）",F314="要調整"),0.5,IF(F314="ヘリ訓練日",0.4,1))</f>
        <v>1</v>
      </c>
      <c r="AM314" s="136">
        <v>1</v>
      </c>
    </row>
    <row r="315" spans="1:39" ht="72">
      <c r="A315" s="149">
        <v>551</v>
      </c>
      <c r="B315" s="150">
        <v>46415</v>
      </c>
      <c r="C315" s="156">
        <v>9</v>
      </c>
      <c r="D315" s="156">
        <v>17</v>
      </c>
      <c r="E315" s="152" t="s">
        <v>93</v>
      </c>
      <c r="F315" s="151" t="s">
        <v>490</v>
      </c>
      <c r="G315" s="154" t="s">
        <v>493</v>
      </c>
      <c r="H315" s="138" t="str">
        <f>IF(OR(G315="中止",G315="取消"),"998",IF(ISNA(MATCH($E315,施設情報!$B$2:$B$96,0)),"999",INDEX(施設情報!$C$2:$C$96,MATCH($E315,施設情報!$B$2:$B$96,0))))</f>
        <v>998</v>
      </c>
      <c r="I315" s="139">
        <f t="shared" si="69"/>
        <v>46415</v>
      </c>
      <c r="J315" s="137" t="str">
        <f t="shared" si="70"/>
        <v>998-46415</v>
      </c>
      <c r="K315" s="137">
        <f t="shared" si="71"/>
        <v>0.375</v>
      </c>
      <c r="L315" s="137">
        <f t="shared" si="72"/>
        <v>0.70833333333333337</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100</v>
      </c>
      <c r="Y315" s="137">
        <f t="shared" si="84"/>
        <v>100</v>
      </c>
      <c r="Z315" s="137">
        <f t="shared" si="84"/>
        <v>100</v>
      </c>
      <c r="AA315" s="137">
        <f t="shared" si="84"/>
        <v>100</v>
      </c>
      <c r="AB315" s="137">
        <f t="shared" si="84"/>
        <v>100</v>
      </c>
      <c r="AC315" s="137">
        <f t="shared" si="84"/>
        <v>100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90">
      <c r="A316" s="149">
        <v>568</v>
      </c>
      <c r="B316" s="150">
        <v>46415</v>
      </c>
      <c r="C316" s="156">
        <v>9</v>
      </c>
      <c r="D316" s="156">
        <v>17</v>
      </c>
      <c r="E316" s="152" t="s">
        <v>94</v>
      </c>
      <c r="F316" s="151" t="s">
        <v>490</v>
      </c>
      <c r="G316" s="154" t="s">
        <v>493</v>
      </c>
      <c r="H316" s="138" t="str">
        <f>IF(OR(G316="中止",G316="取消"),"998",IF(ISNA(MATCH($E316,施設情報!$B$2:$B$96,0)),"999",INDEX(施設情報!$C$2:$C$96,MATCH($E316,施設情報!$B$2:$B$96,0))))</f>
        <v>998</v>
      </c>
      <c r="I316" s="139">
        <f t="shared" si="69"/>
        <v>46415</v>
      </c>
      <c r="J316" s="137" t="str">
        <f t="shared" si="70"/>
        <v>998-46415</v>
      </c>
      <c r="K316" s="137">
        <f t="shared" si="71"/>
        <v>0.375</v>
      </c>
      <c r="L316" s="137">
        <f t="shared" si="72"/>
        <v>0.70833333333333337</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100</v>
      </c>
      <c r="Y316" s="137">
        <f t="shared" si="84"/>
        <v>100</v>
      </c>
      <c r="Z316" s="137">
        <f t="shared" si="84"/>
        <v>100</v>
      </c>
      <c r="AA316" s="137">
        <f t="shared" si="84"/>
        <v>100</v>
      </c>
      <c r="AB316" s="137">
        <f t="shared" si="84"/>
        <v>100</v>
      </c>
      <c r="AC316" s="137">
        <f t="shared" si="84"/>
        <v>100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72">
      <c r="A317" s="149">
        <v>585</v>
      </c>
      <c r="B317" s="150">
        <v>46415</v>
      </c>
      <c r="C317" s="156">
        <v>9</v>
      </c>
      <c r="D317" s="156">
        <v>17</v>
      </c>
      <c r="E317" s="152" t="s">
        <v>92</v>
      </c>
      <c r="F317" s="151" t="s">
        <v>490</v>
      </c>
      <c r="G317" s="154" t="s">
        <v>493</v>
      </c>
      <c r="H317" s="138" t="str">
        <f>IF(OR(G317="中止",G317="取消"),"998",IF(ISNA(MATCH($E317,施設情報!$B$2:$B$96,0)),"999",INDEX(施設情報!$C$2:$C$96,MATCH($E317,施設情報!$B$2:$B$96,0))))</f>
        <v>998</v>
      </c>
      <c r="I317" s="139">
        <f t="shared" si="69"/>
        <v>46415</v>
      </c>
      <c r="J317" s="137" t="str">
        <f t="shared" si="70"/>
        <v>998-46415</v>
      </c>
      <c r="K317" s="137">
        <f t="shared" si="71"/>
        <v>0.375</v>
      </c>
      <c r="L317" s="137">
        <f t="shared" si="72"/>
        <v>0.70833333333333337</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100</v>
      </c>
      <c r="Y317" s="137">
        <f t="shared" si="84"/>
        <v>100</v>
      </c>
      <c r="Z317" s="137">
        <f t="shared" si="84"/>
        <v>100</v>
      </c>
      <c r="AA317" s="137">
        <f t="shared" si="84"/>
        <v>100</v>
      </c>
      <c r="AB317" s="137">
        <f t="shared" si="84"/>
        <v>100</v>
      </c>
      <c r="AC317" s="137">
        <f t="shared" si="84"/>
        <v>100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36">
      <c r="A318" s="149">
        <v>665</v>
      </c>
      <c r="B318" s="150">
        <v>46415</v>
      </c>
      <c r="C318" s="156">
        <v>9</v>
      </c>
      <c r="D318" s="156">
        <v>17</v>
      </c>
      <c r="E318" s="152" t="s">
        <v>91</v>
      </c>
      <c r="F318" s="151" t="s">
        <v>490</v>
      </c>
      <c r="G318" s="154" t="s">
        <v>494</v>
      </c>
      <c r="H318" s="138" t="str">
        <f>IF(OR(G318="中止",G318="取消"),"998",IF(ISNA(MATCH($E318,施設情報!$B$2:$B$96,0)),"999",INDEX(施設情報!$C$2:$C$96,MATCH($E318,施設情報!$B$2:$B$96,0))))</f>
        <v>009</v>
      </c>
      <c r="I318" s="139">
        <f t="shared" si="69"/>
        <v>46415</v>
      </c>
      <c r="J318" s="137" t="str">
        <f t="shared" si="70"/>
        <v>009-46415</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72">
      <c r="A319" s="149">
        <v>680</v>
      </c>
      <c r="B319" s="210">
        <v>46415</v>
      </c>
      <c r="C319" s="211">
        <v>9</v>
      </c>
      <c r="D319" s="211">
        <v>17</v>
      </c>
      <c r="E319" s="152" t="s">
        <v>93</v>
      </c>
      <c r="F319" s="151" t="s">
        <v>490</v>
      </c>
      <c r="G319" s="154" t="s">
        <v>494</v>
      </c>
      <c r="H319" s="138" t="str">
        <f>IF(OR(G319="中止",G319="取消"),"998",IF(ISNA(MATCH($E319,施設情報!$B$2:$B$96,0)),"999",INDEX(施設情報!$C$2:$C$96,MATCH($E319,施設情報!$B$2:$B$96,0))))</f>
        <v>012</v>
      </c>
      <c r="I319" s="139">
        <f t="shared" si="69"/>
        <v>46415</v>
      </c>
      <c r="J319" s="137" t="str">
        <f t="shared" si="70"/>
        <v>012-46415</v>
      </c>
      <c r="K319" s="137">
        <f t="shared" si="71"/>
        <v>0.375</v>
      </c>
      <c r="L319" s="137">
        <f t="shared" si="72"/>
        <v>0.70833333333333337</v>
      </c>
      <c r="M319" s="137">
        <f t="shared" si="83"/>
        <v>0</v>
      </c>
      <c r="N319" s="137">
        <f t="shared" si="83"/>
        <v>0</v>
      </c>
      <c r="O319" s="137">
        <f t="shared" si="83"/>
        <v>0</v>
      </c>
      <c r="P319" s="137">
        <f t="shared" si="83"/>
        <v>0</v>
      </c>
      <c r="Q319" s="137">
        <f t="shared" si="83"/>
        <v>0</v>
      </c>
      <c r="R319" s="137">
        <f t="shared" si="83"/>
        <v>0</v>
      </c>
      <c r="S319" s="137">
        <f t="shared" si="83"/>
        <v>0</v>
      </c>
      <c r="T319" s="137">
        <f t="shared" si="83"/>
        <v>0</v>
      </c>
      <c r="U319" s="137">
        <f t="shared" si="83"/>
        <v>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0</v>
      </c>
      <c r="AE319" s="137">
        <f t="shared" si="84"/>
        <v>0</v>
      </c>
      <c r="AF319" s="137">
        <f t="shared" si="84"/>
        <v>0</v>
      </c>
      <c r="AG319" s="137">
        <f t="shared" si="84"/>
        <v>0</v>
      </c>
      <c r="AH319" s="137">
        <f t="shared" si="84"/>
        <v>0</v>
      </c>
      <c r="AI319" s="137">
        <f t="shared" si="84"/>
        <v>0</v>
      </c>
      <c r="AJ319" s="137">
        <f t="shared" si="84"/>
        <v>0</v>
      </c>
      <c r="AK319" s="136">
        <f ca="1">IF(AND(AND($AK$3&lt;=B319,B319&lt;=$AK$1),B319&lt;&gt;""),1,0)</f>
        <v>1</v>
      </c>
      <c r="AL319" s="136">
        <f>IF(OR(F319="工事・メンテ（共用可）",F319="要調整"),0.5,IF(F319="ヘリ訓練日",0.4,1))</f>
        <v>1</v>
      </c>
      <c r="AM319" s="136">
        <v>1</v>
      </c>
    </row>
    <row r="320" spans="1:39" ht="90">
      <c r="A320" s="149">
        <v>695</v>
      </c>
      <c r="B320" s="210">
        <v>46415</v>
      </c>
      <c r="C320" s="211">
        <v>9</v>
      </c>
      <c r="D320" s="211">
        <v>17</v>
      </c>
      <c r="E320" s="152" t="s">
        <v>94</v>
      </c>
      <c r="F320" s="151" t="s">
        <v>490</v>
      </c>
      <c r="G320" s="154" t="s">
        <v>494</v>
      </c>
      <c r="H320" s="138" t="str">
        <f>IF(OR(G320="中止",G320="取消"),"998",IF(ISNA(MATCH($E320,施設情報!$B$2:$B$96,0)),"999",INDEX(施設情報!$C$2:$C$96,MATCH($E320,施設情報!$B$2:$B$96,0))))</f>
        <v>011</v>
      </c>
      <c r="I320" s="139">
        <f t="shared" si="69"/>
        <v>46415</v>
      </c>
      <c r="J320" s="137" t="str">
        <f t="shared" si="70"/>
        <v>011-46415</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72">
      <c r="A321" s="149">
        <v>710</v>
      </c>
      <c r="B321" s="210">
        <v>46415</v>
      </c>
      <c r="C321" s="211">
        <v>9</v>
      </c>
      <c r="D321" s="211">
        <v>17</v>
      </c>
      <c r="E321" s="215" t="s">
        <v>92</v>
      </c>
      <c r="F321" s="151" t="s">
        <v>490</v>
      </c>
      <c r="G321" s="154" t="s">
        <v>494</v>
      </c>
      <c r="H321" s="138" t="str">
        <f>IF(OR(G321="中止",G321="取消"),"998",IF(ISNA(MATCH($E321,施設情報!$B$2:$B$96,0)),"999",INDEX(施設情報!$C$2:$C$96,MATCH($E321,施設情報!$B$2:$B$96,0))))</f>
        <v>010</v>
      </c>
      <c r="I321" s="139">
        <f t="shared" si="69"/>
        <v>46415</v>
      </c>
      <c r="J321" s="137" t="str">
        <f t="shared" si="70"/>
        <v>010-46415</v>
      </c>
      <c r="K321" s="137">
        <f t="shared" si="71"/>
        <v>0.375</v>
      </c>
      <c r="L321" s="137">
        <f t="shared" si="72"/>
        <v>0.70833333333333337</v>
      </c>
      <c r="M321" s="137">
        <f t="shared" si="83"/>
        <v>0</v>
      </c>
      <c r="N321" s="137">
        <f t="shared" si="83"/>
        <v>0</v>
      </c>
      <c r="O321" s="137">
        <f t="shared" si="83"/>
        <v>0</v>
      </c>
      <c r="P321" s="137">
        <f t="shared" si="83"/>
        <v>0</v>
      </c>
      <c r="Q321" s="137">
        <f t="shared" si="83"/>
        <v>0</v>
      </c>
      <c r="R321" s="137">
        <f t="shared" si="83"/>
        <v>0</v>
      </c>
      <c r="S321" s="137">
        <f t="shared" si="83"/>
        <v>0</v>
      </c>
      <c r="T321" s="137">
        <f t="shared" si="83"/>
        <v>0</v>
      </c>
      <c r="U321" s="137">
        <f t="shared" si="83"/>
        <v>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0</v>
      </c>
      <c r="AE321" s="137">
        <f t="shared" si="84"/>
        <v>0</v>
      </c>
      <c r="AF321" s="137">
        <f t="shared" si="84"/>
        <v>0</v>
      </c>
      <c r="AG321" s="137">
        <f t="shared" si="84"/>
        <v>0</v>
      </c>
      <c r="AH321" s="137">
        <f t="shared" si="84"/>
        <v>0</v>
      </c>
      <c r="AI321" s="137">
        <f t="shared" si="84"/>
        <v>0</v>
      </c>
      <c r="AJ321" s="137">
        <f t="shared" si="84"/>
        <v>0</v>
      </c>
      <c r="AK321" s="136">
        <f ca="1">IF(AND(AND($AK$3&lt;=B321,B321&lt;=$AK$1),B321&lt;&gt;""),1,0)</f>
        <v>1</v>
      </c>
      <c r="AL321" s="136">
        <f>IF(OR(F321="工事・メンテ（共用可）",F321="要調整"),0.5,IF(F321="ヘリ訓練日",0.4,1))</f>
        <v>1</v>
      </c>
      <c r="AM321" s="136">
        <v>1</v>
      </c>
    </row>
    <row r="322" spans="1:39" ht="56.25">
      <c r="A322" s="149">
        <v>725</v>
      </c>
      <c r="B322" s="210">
        <v>46415</v>
      </c>
      <c r="C322" s="211">
        <v>9</v>
      </c>
      <c r="D322" s="211">
        <v>17</v>
      </c>
      <c r="E322" s="152" t="s">
        <v>44</v>
      </c>
      <c r="F322" s="151" t="s">
        <v>490</v>
      </c>
      <c r="G322" s="154" t="s">
        <v>494</v>
      </c>
      <c r="H322" s="138" t="str">
        <f>IF(OR(G322="中止",G322="取消"),"998",IF(ISNA(MATCH($E322,施設情報!$B$2:$B$96,0)),"999",INDEX(施設情報!$C$2:$C$96,MATCH($E322,施設情報!$B$2:$B$96,0))))</f>
        <v>015</v>
      </c>
      <c r="I322" s="139">
        <f t="shared" si="69"/>
        <v>46415</v>
      </c>
      <c r="J322" s="137" t="str">
        <f t="shared" si="70"/>
        <v>015-46415</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56.25">
      <c r="A323" s="149">
        <v>332</v>
      </c>
      <c r="B323" s="150">
        <v>46416</v>
      </c>
      <c r="C323" s="156">
        <v>0</v>
      </c>
      <c r="D323" s="156">
        <v>24</v>
      </c>
      <c r="E323" s="152" t="s">
        <v>52</v>
      </c>
      <c r="F323" s="151" t="s">
        <v>95</v>
      </c>
      <c r="G323" s="205" t="s">
        <v>1</v>
      </c>
      <c r="H323" s="138" t="str">
        <f>IF(OR(G323="中止",G323="取消"),"998",IF(ISNA(MATCH($E323,施設情報!$B$2:$B$96,0)),"999",INDEX(施設情報!$C$2:$C$96,MATCH($E323,施設情報!$B$2:$B$96,0))))</f>
        <v>024</v>
      </c>
      <c r="I323" s="139">
        <f t="shared" si="69"/>
        <v>46416</v>
      </c>
      <c r="J323" s="137" t="str">
        <f t="shared" si="70"/>
        <v>024-46416</v>
      </c>
      <c r="K323" s="137">
        <f t="shared" si="71"/>
        <v>0</v>
      </c>
      <c r="L323" s="137">
        <f t="shared" si="72"/>
        <v>1</v>
      </c>
      <c r="M323" s="137">
        <f t="shared" si="83"/>
        <v>100</v>
      </c>
      <c r="N323" s="137">
        <f t="shared" si="83"/>
        <v>100</v>
      </c>
      <c r="O323" s="137">
        <f t="shared" si="83"/>
        <v>100</v>
      </c>
      <c r="P323" s="137">
        <f t="shared" si="83"/>
        <v>100</v>
      </c>
      <c r="Q323" s="137">
        <f t="shared" si="83"/>
        <v>100</v>
      </c>
      <c r="R323" s="137">
        <f t="shared" si="83"/>
        <v>100</v>
      </c>
      <c r="S323" s="137">
        <f t="shared" si="83"/>
        <v>100</v>
      </c>
      <c r="T323" s="137">
        <f t="shared" si="83"/>
        <v>100</v>
      </c>
      <c r="U323" s="137">
        <f t="shared" si="83"/>
        <v>100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100</v>
      </c>
      <c r="AE323" s="137">
        <f t="shared" si="84"/>
        <v>100</v>
      </c>
      <c r="AF323" s="137">
        <f t="shared" si="84"/>
        <v>100</v>
      </c>
      <c r="AG323" s="137">
        <f t="shared" si="84"/>
        <v>100</v>
      </c>
      <c r="AH323" s="137">
        <f t="shared" si="84"/>
        <v>100</v>
      </c>
      <c r="AI323" s="137">
        <f t="shared" si="84"/>
        <v>100</v>
      </c>
      <c r="AJ323" s="137">
        <f t="shared" si="84"/>
        <v>100</v>
      </c>
      <c r="AK323" s="136">
        <f ca="1">IF(AND(AND($AK$3&lt;=B323,B323&lt;=$AK$1),B323&lt;&gt;""),1,0)</f>
        <v>1</v>
      </c>
      <c r="AL323" s="136">
        <f>IF(OR(F323="工事・メンテ（共用可）",F323="要調整"),0.5,IF(F323="ヘリ訓練日",0.4,1))</f>
        <v>1</v>
      </c>
      <c r="AM323" s="136">
        <v>1</v>
      </c>
    </row>
    <row r="324" spans="1:39" ht="36">
      <c r="A324" s="149">
        <v>475</v>
      </c>
      <c r="B324" s="150">
        <v>46416</v>
      </c>
      <c r="C324" s="156">
        <v>9</v>
      </c>
      <c r="D324" s="156">
        <v>17</v>
      </c>
      <c r="E324" s="152" t="s">
        <v>91</v>
      </c>
      <c r="F324" s="151" t="s">
        <v>490</v>
      </c>
      <c r="G324" s="154" t="s">
        <v>493</v>
      </c>
      <c r="H324" s="138" t="str">
        <f>IF(OR(G324="中止",G324="取消"),"998",IF(ISNA(MATCH($E324,施設情報!$B$2:$B$96,0)),"999",INDEX(施設情報!$C$2:$C$96,MATCH($E324,施設情報!$B$2:$B$96,0))))</f>
        <v>998</v>
      </c>
      <c r="I324" s="139">
        <f t="shared" si="69"/>
        <v>46416</v>
      </c>
      <c r="J324" s="137" t="str">
        <f t="shared" si="70"/>
        <v>998-46416</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72">
      <c r="A325" s="149">
        <v>490</v>
      </c>
      <c r="B325" s="150">
        <v>46416</v>
      </c>
      <c r="C325" s="156">
        <v>9</v>
      </c>
      <c r="D325" s="156">
        <v>17</v>
      </c>
      <c r="E325" s="152" t="s">
        <v>93</v>
      </c>
      <c r="F325" s="151" t="s">
        <v>490</v>
      </c>
      <c r="G325" s="154" t="s">
        <v>493</v>
      </c>
      <c r="H325" s="138" t="str">
        <f>IF(OR(G325="中止",G325="取消"),"998",IF(ISNA(MATCH($E325,施設情報!$B$2:$B$96,0)),"999",INDEX(施設情報!$C$2:$C$96,MATCH($E325,施設情報!$B$2:$B$96,0))))</f>
        <v>998</v>
      </c>
      <c r="I325" s="139">
        <f t="shared" ref="I325:I388" si="85">B325</f>
        <v>46416</v>
      </c>
      <c r="J325" s="137" t="str">
        <f t="shared" ref="J325:J388" si="86">H325&amp;"-"&amp;I325</f>
        <v>998-46416</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90">
      <c r="A326" s="149">
        <v>505</v>
      </c>
      <c r="B326" s="150">
        <v>46416</v>
      </c>
      <c r="C326" s="156">
        <v>9</v>
      </c>
      <c r="D326" s="156">
        <v>17</v>
      </c>
      <c r="E326" s="2" t="s">
        <v>94</v>
      </c>
      <c r="F326" s="151" t="s">
        <v>490</v>
      </c>
      <c r="G326" s="154" t="s">
        <v>493</v>
      </c>
      <c r="H326" s="138" t="str">
        <f>IF(OR(G326="中止",G326="取消"),"998",IF(ISNA(MATCH($E326,施設情報!$B$2:$B$96,0)),"999",INDEX(施設情報!$C$2:$C$96,MATCH($E326,施設情報!$B$2:$B$96,0))))</f>
        <v>998</v>
      </c>
      <c r="I326" s="139">
        <f t="shared" si="85"/>
        <v>46416</v>
      </c>
      <c r="J326" s="137" t="str">
        <f t="shared" si="86"/>
        <v>998-46416</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72">
      <c r="A327" s="149">
        <v>520</v>
      </c>
      <c r="B327" s="150">
        <v>46416</v>
      </c>
      <c r="C327" s="156">
        <v>9</v>
      </c>
      <c r="D327" s="156">
        <v>17</v>
      </c>
      <c r="E327" s="2" t="s">
        <v>92</v>
      </c>
      <c r="F327" s="151" t="s">
        <v>490</v>
      </c>
      <c r="G327" s="154" t="s">
        <v>493</v>
      </c>
      <c r="H327" s="138" t="str">
        <f>IF(OR(G327="中止",G327="取消"),"998",IF(ISNA(MATCH($E327,施設情報!$B$2:$B$96,0)),"999",INDEX(施設情報!$C$2:$C$96,MATCH($E327,施設情報!$B$2:$B$96,0))))</f>
        <v>998</v>
      </c>
      <c r="I327" s="139">
        <f t="shared" si="85"/>
        <v>46416</v>
      </c>
      <c r="J327" s="137" t="str">
        <f t="shared" si="86"/>
        <v>998-46416</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36">
      <c r="A328" s="149">
        <v>535</v>
      </c>
      <c r="B328" s="150">
        <v>46416</v>
      </c>
      <c r="C328" s="156">
        <v>9</v>
      </c>
      <c r="D328" s="156">
        <v>17</v>
      </c>
      <c r="E328" s="152" t="s">
        <v>91</v>
      </c>
      <c r="F328" s="151" t="s">
        <v>490</v>
      </c>
      <c r="G328" s="154" t="s">
        <v>493</v>
      </c>
      <c r="H328" s="138" t="str">
        <f>IF(OR(G328="中止",G328="取消"),"998",IF(ISNA(MATCH($E328,施設情報!$B$2:$B$96,0)),"999",INDEX(施設情報!$C$2:$C$96,MATCH($E328,施設情報!$B$2:$B$96,0))))</f>
        <v>998</v>
      </c>
      <c r="I328" s="139">
        <f t="shared" si="85"/>
        <v>46416</v>
      </c>
      <c r="J328" s="137" t="str">
        <f t="shared" si="86"/>
        <v>998-46416</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72">
      <c r="A329" s="149">
        <v>552</v>
      </c>
      <c r="B329" s="150">
        <v>46416</v>
      </c>
      <c r="C329" s="156">
        <v>9</v>
      </c>
      <c r="D329" s="156">
        <v>17</v>
      </c>
      <c r="E329" s="152" t="s">
        <v>93</v>
      </c>
      <c r="F329" s="151" t="s">
        <v>490</v>
      </c>
      <c r="G329" s="154" t="s">
        <v>493</v>
      </c>
      <c r="H329" s="138" t="str">
        <f>IF(OR(G329="中止",G329="取消"),"998",IF(ISNA(MATCH($E329,施設情報!$B$2:$B$96,0)),"999",INDEX(施設情報!$C$2:$C$96,MATCH($E329,施設情報!$B$2:$B$96,0))))</f>
        <v>998</v>
      </c>
      <c r="I329" s="139">
        <f t="shared" si="85"/>
        <v>46416</v>
      </c>
      <c r="J329" s="137" t="str">
        <f t="shared" si="86"/>
        <v>998-46416</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90">
      <c r="A330" s="149">
        <v>569</v>
      </c>
      <c r="B330" s="150">
        <v>46416</v>
      </c>
      <c r="C330" s="156">
        <v>9</v>
      </c>
      <c r="D330" s="156">
        <v>17</v>
      </c>
      <c r="E330" s="152" t="s">
        <v>94</v>
      </c>
      <c r="F330" s="151" t="s">
        <v>490</v>
      </c>
      <c r="G330" s="154" t="s">
        <v>493</v>
      </c>
      <c r="H330" s="138" t="str">
        <f>IF(OR(G330="中止",G330="取消"),"998",IF(ISNA(MATCH($E330,施設情報!$B$2:$B$96,0)),"999",INDEX(施設情報!$C$2:$C$96,MATCH($E330,施設情報!$B$2:$B$96,0))))</f>
        <v>998</v>
      </c>
      <c r="I330" s="139">
        <f t="shared" si="85"/>
        <v>46416</v>
      </c>
      <c r="J330" s="137" t="str">
        <f t="shared" si="86"/>
        <v>998-46416</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72">
      <c r="A331" s="149">
        <v>586</v>
      </c>
      <c r="B331" s="150">
        <v>46416</v>
      </c>
      <c r="C331" s="156">
        <v>9</v>
      </c>
      <c r="D331" s="156">
        <v>17</v>
      </c>
      <c r="E331" s="152" t="s">
        <v>92</v>
      </c>
      <c r="F331" s="151" t="s">
        <v>490</v>
      </c>
      <c r="G331" s="154" t="s">
        <v>493</v>
      </c>
      <c r="H331" s="138" t="str">
        <f>IF(OR(G331="中止",G331="取消"),"998",IF(ISNA(MATCH($E331,施設情報!$B$2:$B$96,0)),"999",INDEX(施設情報!$C$2:$C$96,MATCH($E331,施設情報!$B$2:$B$96,0))))</f>
        <v>998</v>
      </c>
      <c r="I331" s="139">
        <f t="shared" si="85"/>
        <v>46416</v>
      </c>
      <c r="J331" s="137" t="str">
        <f t="shared" si="86"/>
        <v>998-46416</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36">
      <c r="A332" s="149">
        <v>666</v>
      </c>
      <c r="B332" s="150">
        <v>46416</v>
      </c>
      <c r="C332" s="156">
        <v>9</v>
      </c>
      <c r="D332" s="156">
        <v>17</v>
      </c>
      <c r="E332" s="152" t="s">
        <v>91</v>
      </c>
      <c r="F332" s="151" t="s">
        <v>490</v>
      </c>
      <c r="G332" s="154" t="s">
        <v>494</v>
      </c>
      <c r="H332" s="138" t="str">
        <f>IF(OR(G332="中止",G332="取消"),"998",IF(ISNA(MATCH($E332,施設情報!$B$2:$B$96,0)),"999",INDEX(施設情報!$C$2:$C$96,MATCH($E332,施設情報!$B$2:$B$96,0))))</f>
        <v>009</v>
      </c>
      <c r="I332" s="139">
        <f t="shared" si="85"/>
        <v>46416</v>
      </c>
      <c r="J332" s="137" t="str">
        <f t="shared" si="86"/>
        <v>009-46416</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72">
      <c r="A333" s="149">
        <v>681</v>
      </c>
      <c r="B333" s="210">
        <v>46416</v>
      </c>
      <c r="C333" s="211">
        <v>9</v>
      </c>
      <c r="D333" s="211">
        <v>17</v>
      </c>
      <c r="E333" s="152" t="s">
        <v>93</v>
      </c>
      <c r="F333" s="151" t="s">
        <v>490</v>
      </c>
      <c r="G333" s="154" t="s">
        <v>494</v>
      </c>
      <c r="H333" s="138" t="str">
        <f>IF(OR(G333="中止",G333="取消"),"998",IF(ISNA(MATCH($E333,施設情報!$B$2:$B$96,0)),"999",INDEX(施設情報!$C$2:$C$96,MATCH($E333,施設情報!$B$2:$B$96,0))))</f>
        <v>012</v>
      </c>
      <c r="I333" s="139">
        <f t="shared" si="85"/>
        <v>46416</v>
      </c>
      <c r="J333" s="137" t="str">
        <f t="shared" si="86"/>
        <v>012-46416</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90">
      <c r="A334" s="149">
        <v>696</v>
      </c>
      <c r="B334" s="210">
        <v>46416</v>
      </c>
      <c r="C334" s="211">
        <v>9</v>
      </c>
      <c r="D334" s="211">
        <v>17</v>
      </c>
      <c r="E334" s="152" t="s">
        <v>94</v>
      </c>
      <c r="F334" s="151" t="s">
        <v>490</v>
      </c>
      <c r="G334" s="154" t="s">
        <v>494</v>
      </c>
      <c r="H334" s="138" t="str">
        <f>IF(OR(G334="中止",G334="取消"),"998",IF(ISNA(MATCH($E334,施設情報!$B$2:$B$96,0)),"999",INDEX(施設情報!$C$2:$C$96,MATCH($E334,施設情報!$B$2:$B$96,0))))</f>
        <v>011</v>
      </c>
      <c r="I334" s="139">
        <f t="shared" si="85"/>
        <v>46416</v>
      </c>
      <c r="J334" s="137" t="str">
        <f t="shared" si="86"/>
        <v>011-46416</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72">
      <c r="A335" s="149">
        <v>711</v>
      </c>
      <c r="B335" s="210">
        <v>46416</v>
      </c>
      <c r="C335" s="211">
        <v>9</v>
      </c>
      <c r="D335" s="211">
        <v>17</v>
      </c>
      <c r="E335" s="215" t="s">
        <v>92</v>
      </c>
      <c r="F335" s="151" t="s">
        <v>490</v>
      </c>
      <c r="G335" s="154" t="s">
        <v>494</v>
      </c>
      <c r="H335" s="138" t="str">
        <f>IF(OR(G335="中止",G335="取消"),"998",IF(ISNA(MATCH($E335,施設情報!$B$2:$B$96,0)),"999",INDEX(施設情報!$C$2:$C$96,MATCH($E335,施設情報!$B$2:$B$96,0))))</f>
        <v>010</v>
      </c>
      <c r="I335" s="139">
        <f t="shared" si="85"/>
        <v>46416</v>
      </c>
      <c r="J335" s="137" t="str">
        <f t="shared" si="86"/>
        <v>010-46416</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56.25">
      <c r="A336" s="149">
        <v>726</v>
      </c>
      <c r="B336" s="210">
        <v>46416</v>
      </c>
      <c r="C336" s="211">
        <v>9</v>
      </c>
      <c r="D336" s="211">
        <v>17</v>
      </c>
      <c r="E336" s="152" t="s">
        <v>44</v>
      </c>
      <c r="F336" s="151" t="s">
        <v>490</v>
      </c>
      <c r="G336" s="154" t="s">
        <v>494</v>
      </c>
      <c r="H336" s="138" t="str">
        <f>IF(OR(G336="中止",G336="取消"),"998",IF(ISNA(MATCH($E336,施設情報!$B$2:$B$96,0)),"999",INDEX(施設情報!$C$2:$C$96,MATCH($E336,施設情報!$B$2:$B$96,0))))</f>
        <v>015</v>
      </c>
      <c r="I336" s="139">
        <f t="shared" si="85"/>
        <v>46416</v>
      </c>
      <c r="J336" s="137" t="str">
        <f t="shared" si="86"/>
        <v>015-46416</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37.5">
      <c r="A337" s="149">
        <v>9</v>
      </c>
      <c r="B337" s="150">
        <v>46417</v>
      </c>
      <c r="C337" s="156">
        <v>0</v>
      </c>
      <c r="D337" s="156">
        <v>24</v>
      </c>
      <c r="E337" s="152" t="s">
        <v>28</v>
      </c>
      <c r="F337" s="151" t="s">
        <v>29</v>
      </c>
      <c r="G337" s="154" t="s">
        <v>1</v>
      </c>
      <c r="H337" s="138" t="str">
        <f>IF(OR(G337="中止",G337="取消"),"998",IF(ISNA(MATCH($E337,施設情報!$B$2:$B$96,0)),"999",INDEX(施設情報!$C$2:$C$96,MATCH($E337,施設情報!$B$2:$B$96,0))))</f>
        <v>001</v>
      </c>
      <c r="I337" s="139">
        <f t="shared" si="85"/>
        <v>46417</v>
      </c>
      <c r="J337" s="137" t="str">
        <f t="shared" si="86"/>
        <v>001-46417</v>
      </c>
      <c r="K337" s="137">
        <f t="shared" si="87"/>
        <v>0</v>
      </c>
      <c r="L337" s="137">
        <f t="shared" si="88"/>
        <v>1</v>
      </c>
      <c r="M337" s="137">
        <f t="shared" si="91"/>
        <v>100</v>
      </c>
      <c r="N337" s="137">
        <f t="shared" si="91"/>
        <v>100</v>
      </c>
      <c r="O337" s="137">
        <f t="shared" si="91"/>
        <v>100</v>
      </c>
      <c r="P337" s="137">
        <f t="shared" si="91"/>
        <v>100</v>
      </c>
      <c r="Q337" s="137">
        <f t="shared" si="91"/>
        <v>100</v>
      </c>
      <c r="R337" s="137">
        <f t="shared" si="91"/>
        <v>100</v>
      </c>
      <c r="S337" s="137">
        <f t="shared" si="91"/>
        <v>100</v>
      </c>
      <c r="T337" s="137">
        <f t="shared" si="91"/>
        <v>100</v>
      </c>
      <c r="U337" s="137">
        <f t="shared" si="91"/>
        <v>100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100</v>
      </c>
      <c r="AE337" s="137">
        <f t="shared" si="92"/>
        <v>100</v>
      </c>
      <c r="AF337" s="137">
        <f t="shared" si="92"/>
        <v>100</v>
      </c>
      <c r="AG337" s="137">
        <f t="shared" si="92"/>
        <v>100</v>
      </c>
      <c r="AH337" s="137">
        <f t="shared" si="92"/>
        <v>100</v>
      </c>
      <c r="AI337" s="137">
        <f t="shared" si="92"/>
        <v>100</v>
      </c>
      <c r="AJ337" s="137">
        <f t="shared" si="92"/>
        <v>100</v>
      </c>
      <c r="AK337" s="136">
        <f ca="1">IF(AND(AND($AK$3&lt;=B337,B337&lt;=$AK$1),B337&lt;&gt;""),1,0)</f>
        <v>1</v>
      </c>
      <c r="AL337" s="136">
        <f>IF(OR(F337="工事・メンテ（共用可）",F337="要調整"),0.5,IF(F337="ヘリ訓練日",0.4,1))</f>
        <v>1</v>
      </c>
      <c r="AM337" s="136">
        <v>1</v>
      </c>
    </row>
    <row r="338" spans="1:39" ht="56.25">
      <c r="A338" s="149">
        <v>333</v>
      </c>
      <c r="B338" s="150">
        <v>46417</v>
      </c>
      <c r="C338" s="156">
        <v>0</v>
      </c>
      <c r="D338" s="156">
        <v>24</v>
      </c>
      <c r="E338" s="152" t="s">
        <v>52</v>
      </c>
      <c r="F338" s="151" t="s">
        <v>95</v>
      </c>
      <c r="G338" s="205" t="s">
        <v>1</v>
      </c>
      <c r="H338" s="138" t="str">
        <f>IF(OR(G338="中止",G338="取消"),"998",IF(ISNA(MATCH($E338,施設情報!$B$2:$B$96,0)),"999",INDEX(施設情報!$C$2:$C$96,MATCH($E338,施設情報!$B$2:$B$96,0))))</f>
        <v>024</v>
      </c>
      <c r="I338" s="139">
        <f t="shared" si="85"/>
        <v>46417</v>
      </c>
      <c r="J338" s="137" t="str">
        <f t="shared" si="86"/>
        <v>024-46417</v>
      </c>
      <c r="K338" s="137">
        <f t="shared" si="87"/>
        <v>0</v>
      </c>
      <c r="L338" s="137">
        <f t="shared" si="88"/>
        <v>1</v>
      </c>
      <c r="M338" s="137">
        <f t="shared" si="91"/>
        <v>100</v>
      </c>
      <c r="N338" s="137">
        <f t="shared" si="91"/>
        <v>100</v>
      </c>
      <c r="O338" s="137">
        <f t="shared" si="91"/>
        <v>100</v>
      </c>
      <c r="P338" s="137">
        <f t="shared" si="91"/>
        <v>100</v>
      </c>
      <c r="Q338" s="137">
        <f t="shared" si="91"/>
        <v>100</v>
      </c>
      <c r="R338" s="137">
        <f t="shared" si="91"/>
        <v>100</v>
      </c>
      <c r="S338" s="137">
        <f t="shared" si="91"/>
        <v>100</v>
      </c>
      <c r="T338" s="137">
        <f t="shared" si="91"/>
        <v>100</v>
      </c>
      <c r="U338" s="137">
        <f t="shared" si="91"/>
        <v>100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100</v>
      </c>
      <c r="AE338" s="137">
        <f t="shared" si="92"/>
        <v>100</v>
      </c>
      <c r="AF338" s="137">
        <f t="shared" si="92"/>
        <v>100</v>
      </c>
      <c r="AG338" s="137">
        <f t="shared" si="92"/>
        <v>100</v>
      </c>
      <c r="AH338" s="137">
        <f t="shared" si="92"/>
        <v>100</v>
      </c>
      <c r="AI338" s="137">
        <f t="shared" si="92"/>
        <v>100</v>
      </c>
      <c r="AJ338" s="137">
        <f t="shared" si="92"/>
        <v>100</v>
      </c>
      <c r="AK338" s="136">
        <f ca="1">IF(AND(AND($AK$3&lt;=B338,B338&lt;=$AK$1),B338&lt;&gt;""),1,0)</f>
        <v>1</v>
      </c>
      <c r="AL338" s="136">
        <f>IF(OR(F338="工事・メンテ（共用可）",F338="要調整"),0.5,IF(F338="ヘリ訓練日",0.4,1))</f>
        <v>1</v>
      </c>
      <c r="AM338" s="136">
        <v>1</v>
      </c>
    </row>
    <row r="339" spans="1:39" ht="37.5">
      <c r="A339" s="149">
        <v>10</v>
      </c>
      <c r="B339" s="150">
        <v>46418</v>
      </c>
      <c r="C339" s="156">
        <v>0</v>
      </c>
      <c r="D339" s="156">
        <v>24</v>
      </c>
      <c r="E339" s="152" t="s">
        <v>28</v>
      </c>
      <c r="F339" s="151" t="s">
        <v>29</v>
      </c>
      <c r="G339" s="154" t="s">
        <v>1</v>
      </c>
      <c r="H339" s="138" t="str">
        <f>IF(OR(G339="中止",G339="取消"),"998",IF(ISNA(MATCH($E339,施設情報!$B$2:$B$96,0)),"999",INDEX(施設情報!$C$2:$C$96,MATCH($E339,施設情報!$B$2:$B$96,0))))</f>
        <v>001</v>
      </c>
      <c r="I339" s="139">
        <f t="shared" si="85"/>
        <v>46418</v>
      </c>
      <c r="J339" s="137" t="str">
        <f t="shared" si="86"/>
        <v>001-46418</v>
      </c>
      <c r="K339" s="137">
        <f t="shared" si="87"/>
        <v>0</v>
      </c>
      <c r="L339" s="137">
        <f t="shared" si="88"/>
        <v>1</v>
      </c>
      <c r="M339" s="137">
        <f t="shared" si="91"/>
        <v>100</v>
      </c>
      <c r="N339" s="137">
        <f t="shared" si="91"/>
        <v>100</v>
      </c>
      <c r="O339" s="137">
        <f t="shared" si="91"/>
        <v>100</v>
      </c>
      <c r="P339" s="137">
        <f t="shared" si="91"/>
        <v>100</v>
      </c>
      <c r="Q339" s="137">
        <f t="shared" si="91"/>
        <v>100</v>
      </c>
      <c r="R339" s="137">
        <f t="shared" si="91"/>
        <v>100</v>
      </c>
      <c r="S339" s="137">
        <f t="shared" si="91"/>
        <v>100</v>
      </c>
      <c r="T339" s="137">
        <f t="shared" si="91"/>
        <v>100</v>
      </c>
      <c r="U339" s="137">
        <f t="shared" si="91"/>
        <v>100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100</v>
      </c>
      <c r="AE339" s="137">
        <f t="shared" si="92"/>
        <v>100</v>
      </c>
      <c r="AF339" s="137">
        <f t="shared" si="92"/>
        <v>100</v>
      </c>
      <c r="AG339" s="137">
        <f t="shared" si="92"/>
        <v>100</v>
      </c>
      <c r="AH339" s="137">
        <f t="shared" si="92"/>
        <v>100</v>
      </c>
      <c r="AI339" s="137">
        <f t="shared" si="92"/>
        <v>100</v>
      </c>
      <c r="AJ339" s="137">
        <f t="shared" si="92"/>
        <v>100</v>
      </c>
      <c r="AK339" s="136">
        <f ca="1">IF(AND(AND($AK$3&lt;=B339,B339&lt;=$AK$1),B339&lt;&gt;""),1,0)</f>
        <v>1</v>
      </c>
      <c r="AL339" s="136">
        <f>IF(OR(F339="工事・メンテ（共用可）",F339="要調整"),0.5,IF(F339="ヘリ訓練日",0.4,1))</f>
        <v>1</v>
      </c>
      <c r="AM339" s="136">
        <v>1</v>
      </c>
    </row>
    <row r="340" spans="1:39" ht="56.25">
      <c r="A340" s="149">
        <v>334</v>
      </c>
      <c r="B340" s="150">
        <v>46418</v>
      </c>
      <c r="C340" s="156">
        <v>0</v>
      </c>
      <c r="D340" s="156">
        <v>24</v>
      </c>
      <c r="E340" s="152" t="s">
        <v>52</v>
      </c>
      <c r="F340" s="151" t="s">
        <v>95</v>
      </c>
      <c r="G340" s="205" t="s">
        <v>1</v>
      </c>
      <c r="H340" s="138" t="str">
        <f>IF(OR(G340="中止",G340="取消"),"998",IF(ISNA(MATCH($E340,施設情報!$B$2:$B$96,0)),"999",INDEX(施設情報!$C$2:$C$96,MATCH($E340,施設情報!$B$2:$B$96,0))))</f>
        <v>024</v>
      </c>
      <c r="I340" s="139">
        <f t="shared" si="85"/>
        <v>46418</v>
      </c>
      <c r="J340" s="137" t="str">
        <f t="shared" si="86"/>
        <v>024-46418</v>
      </c>
      <c r="K340" s="137">
        <f t="shared" si="87"/>
        <v>0</v>
      </c>
      <c r="L340" s="137">
        <f t="shared" si="88"/>
        <v>1</v>
      </c>
      <c r="M340" s="137">
        <f t="shared" si="91"/>
        <v>100</v>
      </c>
      <c r="N340" s="137">
        <f t="shared" si="91"/>
        <v>100</v>
      </c>
      <c r="O340" s="137">
        <f t="shared" si="91"/>
        <v>100</v>
      </c>
      <c r="P340" s="137">
        <f t="shared" si="91"/>
        <v>100</v>
      </c>
      <c r="Q340" s="137">
        <f t="shared" si="91"/>
        <v>100</v>
      </c>
      <c r="R340" s="137">
        <f t="shared" si="91"/>
        <v>100</v>
      </c>
      <c r="S340" s="137">
        <f t="shared" si="91"/>
        <v>100</v>
      </c>
      <c r="T340" s="137">
        <f t="shared" si="91"/>
        <v>100</v>
      </c>
      <c r="U340" s="137">
        <f t="shared" si="91"/>
        <v>100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100</v>
      </c>
      <c r="AE340" s="137">
        <f t="shared" si="92"/>
        <v>100</v>
      </c>
      <c r="AF340" s="137">
        <f t="shared" si="92"/>
        <v>100</v>
      </c>
      <c r="AG340" s="137">
        <f t="shared" si="92"/>
        <v>100</v>
      </c>
      <c r="AH340" s="137">
        <f t="shared" si="92"/>
        <v>100</v>
      </c>
      <c r="AI340" s="137">
        <f t="shared" si="92"/>
        <v>100</v>
      </c>
      <c r="AJ340" s="137">
        <f t="shared" si="92"/>
        <v>100</v>
      </c>
      <c r="AK340" s="136">
        <f ca="1">IF(AND(AND($AK$3&lt;=B340,B340&lt;=$AK$1),B340&lt;&gt;""),1,0)</f>
        <v>1</v>
      </c>
      <c r="AL340" s="136">
        <f>IF(OR(F340="工事・メンテ（共用可）",F340="要調整"),0.5,IF(F340="ヘリ訓練日",0.4,1))</f>
        <v>1</v>
      </c>
      <c r="AM340" s="136">
        <v>1</v>
      </c>
    </row>
    <row r="341" spans="1:39" ht="56.25">
      <c r="A341" s="149">
        <v>335</v>
      </c>
      <c r="B341" s="150">
        <v>46419</v>
      </c>
      <c r="C341" s="156">
        <v>0</v>
      </c>
      <c r="D341" s="156">
        <v>24</v>
      </c>
      <c r="E341" s="152" t="s">
        <v>52</v>
      </c>
      <c r="F341" s="151" t="s">
        <v>95</v>
      </c>
      <c r="G341" s="205" t="s">
        <v>1</v>
      </c>
      <c r="H341" s="138" t="str">
        <f>IF(OR(G341="中止",G341="取消"),"998",IF(ISNA(MATCH($E341,施設情報!$B$2:$B$96,0)),"999",INDEX(施設情報!$C$2:$C$96,MATCH($E341,施設情報!$B$2:$B$96,0))))</f>
        <v>024</v>
      </c>
      <c r="I341" s="139">
        <f t="shared" si="85"/>
        <v>46419</v>
      </c>
      <c r="J341" s="137" t="str">
        <f t="shared" si="86"/>
        <v>024-46419</v>
      </c>
      <c r="K341" s="137">
        <f t="shared" si="87"/>
        <v>0</v>
      </c>
      <c r="L341" s="137">
        <f t="shared" si="88"/>
        <v>1</v>
      </c>
      <c r="M341" s="137">
        <f t="shared" si="91"/>
        <v>100</v>
      </c>
      <c r="N341" s="137">
        <f t="shared" si="91"/>
        <v>100</v>
      </c>
      <c r="O341" s="137">
        <f t="shared" si="91"/>
        <v>100</v>
      </c>
      <c r="P341" s="137">
        <f t="shared" si="91"/>
        <v>100</v>
      </c>
      <c r="Q341" s="137">
        <f t="shared" si="91"/>
        <v>100</v>
      </c>
      <c r="R341" s="137">
        <f t="shared" si="91"/>
        <v>100</v>
      </c>
      <c r="S341" s="137">
        <f t="shared" si="91"/>
        <v>100</v>
      </c>
      <c r="T341" s="137">
        <f t="shared" si="91"/>
        <v>100</v>
      </c>
      <c r="U341" s="137">
        <f t="shared" si="91"/>
        <v>100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100</v>
      </c>
      <c r="AE341" s="137">
        <f t="shared" si="92"/>
        <v>100</v>
      </c>
      <c r="AF341" s="137">
        <f t="shared" si="92"/>
        <v>100</v>
      </c>
      <c r="AG341" s="137">
        <f t="shared" si="92"/>
        <v>100</v>
      </c>
      <c r="AH341" s="137">
        <f t="shared" si="92"/>
        <v>100</v>
      </c>
      <c r="AI341" s="137">
        <f t="shared" si="92"/>
        <v>100</v>
      </c>
      <c r="AJ341" s="137">
        <f t="shared" si="92"/>
        <v>100</v>
      </c>
      <c r="AK341" s="136">
        <f ca="1">IF(AND(AND($AK$3&lt;=B341,B341&lt;=$AK$1),B341&lt;&gt;""),1,0)</f>
        <v>1</v>
      </c>
      <c r="AL341" s="136">
        <f>IF(OR(F341="工事・メンテ（共用可）",F341="要調整"),0.5,IF(F341="ヘリ訓練日",0.4,1))</f>
        <v>1</v>
      </c>
      <c r="AM341" s="136">
        <v>1</v>
      </c>
    </row>
    <row r="342" spans="1:39" ht="36">
      <c r="A342" s="149">
        <v>536</v>
      </c>
      <c r="B342" s="150">
        <v>46419</v>
      </c>
      <c r="C342" s="156">
        <v>9</v>
      </c>
      <c r="D342" s="156">
        <v>17</v>
      </c>
      <c r="E342" s="152" t="s">
        <v>91</v>
      </c>
      <c r="F342" s="151" t="s">
        <v>490</v>
      </c>
      <c r="G342" s="154" t="s">
        <v>493</v>
      </c>
      <c r="H342" s="138" t="str">
        <f>IF(OR(G342="中止",G342="取消"),"998",IF(ISNA(MATCH($E342,施設情報!$B$2:$B$96,0)),"999",INDEX(施設情報!$C$2:$C$96,MATCH($E342,施設情報!$B$2:$B$96,0))))</f>
        <v>998</v>
      </c>
      <c r="I342" s="139">
        <f t="shared" si="85"/>
        <v>46419</v>
      </c>
      <c r="J342" s="137" t="str">
        <f t="shared" si="86"/>
        <v>998-46419</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72">
      <c r="A343" s="149">
        <v>553</v>
      </c>
      <c r="B343" s="150">
        <v>46419</v>
      </c>
      <c r="C343" s="156">
        <v>9</v>
      </c>
      <c r="D343" s="156">
        <v>17</v>
      </c>
      <c r="E343" s="152" t="s">
        <v>93</v>
      </c>
      <c r="F343" s="151" t="s">
        <v>490</v>
      </c>
      <c r="G343" s="154" t="s">
        <v>493</v>
      </c>
      <c r="H343" s="138" t="str">
        <f>IF(OR(G343="中止",G343="取消"),"998",IF(ISNA(MATCH($E343,施設情報!$B$2:$B$96,0)),"999",INDEX(施設情報!$C$2:$C$96,MATCH($E343,施設情報!$B$2:$B$96,0))))</f>
        <v>998</v>
      </c>
      <c r="I343" s="139">
        <f t="shared" si="85"/>
        <v>46419</v>
      </c>
      <c r="J343" s="137" t="str">
        <f t="shared" si="86"/>
        <v>998-46419</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100</v>
      </c>
      <c r="W343" s="137">
        <f t="shared" si="92"/>
        <v>100</v>
      </c>
      <c r="X343" s="137">
        <f t="shared" si="92"/>
        <v>100</v>
      </c>
      <c r="Y343" s="137">
        <f t="shared" si="92"/>
        <v>100</v>
      </c>
      <c r="Z343" s="137">
        <f t="shared" si="92"/>
        <v>100</v>
      </c>
      <c r="AA343" s="137">
        <f t="shared" si="92"/>
        <v>100</v>
      </c>
      <c r="AB343" s="137">
        <f t="shared" si="92"/>
        <v>100</v>
      </c>
      <c r="AC343" s="137">
        <f t="shared" si="92"/>
        <v>100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1</v>
      </c>
      <c r="AM343" s="136">
        <v>1</v>
      </c>
    </row>
    <row r="344" spans="1:39" ht="90">
      <c r="A344" s="149">
        <v>570</v>
      </c>
      <c r="B344" s="150">
        <v>46419</v>
      </c>
      <c r="C344" s="156">
        <v>9</v>
      </c>
      <c r="D344" s="156">
        <v>17</v>
      </c>
      <c r="E344" s="152" t="s">
        <v>94</v>
      </c>
      <c r="F344" s="151" t="s">
        <v>490</v>
      </c>
      <c r="G344" s="154" t="s">
        <v>493</v>
      </c>
      <c r="H344" s="138" t="str">
        <f>IF(OR(G344="中止",G344="取消"),"998",IF(ISNA(MATCH($E344,施設情報!$B$2:$B$96,0)),"999",INDEX(施設情報!$C$2:$C$96,MATCH($E344,施設情報!$B$2:$B$96,0))))</f>
        <v>998</v>
      </c>
      <c r="I344" s="139">
        <f t="shared" si="85"/>
        <v>46419</v>
      </c>
      <c r="J344" s="137" t="str">
        <f t="shared" si="86"/>
        <v>998-46419</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100</v>
      </c>
      <c r="W344" s="137">
        <f t="shared" si="92"/>
        <v>100</v>
      </c>
      <c r="X344" s="137">
        <f t="shared" si="92"/>
        <v>100</v>
      </c>
      <c r="Y344" s="137">
        <f t="shared" si="92"/>
        <v>100</v>
      </c>
      <c r="Z344" s="137">
        <f t="shared" si="92"/>
        <v>100</v>
      </c>
      <c r="AA344" s="137">
        <f t="shared" si="92"/>
        <v>100</v>
      </c>
      <c r="AB344" s="137">
        <f t="shared" si="92"/>
        <v>100</v>
      </c>
      <c r="AC344" s="137">
        <f t="shared" si="92"/>
        <v>100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1</v>
      </c>
      <c r="AM344" s="136">
        <v>1</v>
      </c>
    </row>
    <row r="345" spans="1:39" ht="72">
      <c r="A345" s="149">
        <v>587</v>
      </c>
      <c r="B345" s="150">
        <v>46419</v>
      </c>
      <c r="C345" s="156">
        <v>9</v>
      </c>
      <c r="D345" s="156">
        <v>17</v>
      </c>
      <c r="E345" s="152" t="s">
        <v>92</v>
      </c>
      <c r="F345" s="151" t="s">
        <v>490</v>
      </c>
      <c r="G345" s="154" t="s">
        <v>493</v>
      </c>
      <c r="H345" s="138" t="str">
        <f>IF(OR(G345="中止",G345="取消"),"998",IF(ISNA(MATCH($E345,施設情報!$B$2:$B$96,0)),"999",INDEX(施設情報!$C$2:$C$96,MATCH($E345,施設情報!$B$2:$B$96,0))))</f>
        <v>998</v>
      </c>
      <c r="I345" s="139">
        <f t="shared" si="85"/>
        <v>46419</v>
      </c>
      <c r="J345" s="137" t="str">
        <f t="shared" si="86"/>
        <v>998-46419</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100</v>
      </c>
      <c r="W345" s="137">
        <f t="shared" ref="W345:AJ354" si="94">IF(AND(W$3&gt;=$K345,W$3&lt;$L345),100*$AM345,0)</f>
        <v>100</v>
      </c>
      <c r="X345" s="137">
        <f t="shared" si="94"/>
        <v>100</v>
      </c>
      <c r="Y345" s="137">
        <f t="shared" si="94"/>
        <v>100</v>
      </c>
      <c r="Z345" s="137">
        <f t="shared" si="94"/>
        <v>100</v>
      </c>
      <c r="AA345" s="137">
        <f t="shared" si="94"/>
        <v>100</v>
      </c>
      <c r="AB345" s="137">
        <f t="shared" si="94"/>
        <v>100</v>
      </c>
      <c r="AC345" s="137">
        <f t="shared" si="94"/>
        <v>100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1</v>
      </c>
      <c r="AM345" s="136">
        <v>1</v>
      </c>
    </row>
    <row r="346" spans="1:39" ht="36">
      <c r="A346" s="149">
        <v>667</v>
      </c>
      <c r="B346" s="150">
        <v>46419</v>
      </c>
      <c r="C346" s="156">
        <v>9</v>
      </c>
      <c r="D346" s="156">
        <v>17</v>
      </c>
      <c r="E346" s="152" t="s">
        <v>91</v>
      </c>
      <c r="F346" s="151" t="s">
        <v>490</v>
      </c>
      <c r="G346" s="154" t="s">
        <v>494</v>
      </c>
      <c r="H346" s="138" t="str">
        <f>IF(OR(G346="中止",G346="取消"),"998",IF(ISNA(MATCH($E346,施設情報!$B$2:$B$96,0)),"999",INDEX(施設情報!$C$2:$C$96,MATCH($E346,施設情報!$B$2:$B$96,0))))</f>
        <v>009</v>
      </c>
      <c r="I346" s="139">
        <f t="shared" si="85"/>
        <v>46419</v>
      </c>
      <c r="J346" s="137" t="str">
        <f t="shared" si="86"/>
        <v>009-46419</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100</v>
      </c>
      <c r="W346" s="137">
        <f t="shared" si="94"/>
        <v>100</v>
      </c>
      <c r="X346" s="137">
        <f t="shared" si="94"/>
        <v>100</v>
      </c>
      <c r="Y346" s="137">
        <f t="shared" si="94"/>
        <v>100</v>
      </c>
      <c r="Z346" s="137">
        <f t="shared" si="94"/>
        <v>100</v>
      </c>
      <c r="AA346" s="137">
        <f t="shared" si="94"/>
        <v>100</v>
      </c>
      <c r="AB346" s="137">
        <f t="shared" si="94"/>
        <v>100</v>
      </c>
      <c r="AC346" s="137">
        <f t="shared" si="94"/>
        <v>100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1</v>
      </c>
      <c r="AM346" s="136">
        <v>1</v>
      </c>
    </row>
    <row r="347" spans="1:39" ht="72">
      <c r="A347" s="149">
        <v>682</v>
      </c>
      <c r="B347" s="210">
        <v>46419</v>
      </c>
      <c r="C347" s="211">
        <v>9</v>
      </c>
      <c r="D347" s="211">
        <v>17</v>
      </c>
      <c r="E347" s="152" t="s">
        <v>93</v>
      </c>
      <c r="F347" s="151" t="s">
        <v>490</v>
      </c>
      <c r="G347" s="154" t="s">
        <v>494</v>
      </c>
      <c r="H347" s="138" t="str">
        <f>IF(OR(G347="中止",G347="取消"),"998",IF(ISNA(MATCH($E347,施設情報!$B$2:$B$96,0)),"999",INDEX(施設情報!$C$2:$C$96,MATCH($E347,施設情報!$B$2:$B$96,0))))</f>
        <v>012</v>
      </c>
      <c r="I347" s="139">
        <f t="shared" si="85"/>
        <v>46419</v>
      </c>
      <c r="J347" s="137" t="str">
        <f t="shared" si="86"/>
        <v>012-46419</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90">
      <c r="A348" s="149">
        <v>697</v>
      </c>
      <c r="B348" s="210">
        <v>46419</v>
      </c>
      <c r="C348" s="211">
        <v>9</v>
      </c>
      <c r="D348" s="211">
        <v>17</v>
      </c>
      <c r="E348" s="152" t="s">
        <v>94</v>
      </c>
      <c r="F348" s="151" t="s">
        <v>490</v>
      </c>
      <c r="G348" s="154" t="s">
        <v>494</v>
      </c>
      <c r="H348" s="138" t="str">
        <f>IF(OR(G348="中止",G348="取消"),"998",IF(ISNA(MATCH($E348,施設情報!$B$2:$B$96,0)),"999",INDEX(施設情報!$C$2:$C$96,MATCH($E348,施設情報!$B$2:$B$96,0))))</f>
        <v>011</v>
      </c>
      <c r="I348" s="139">
        <f t="shared" si="85"/>
        <v>46419</v>
      </c>
      <c r="J348" s="137" t="str">
        <f t="shared" si="86"/>
        <v>011-46419</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ht="72">
      <c r="A349" s="149">
        <v>712</v>
      </c>
      <c r="B349" s="210">
        <v>46419</v>
      </c>
      <c r="C349" s="211">
        <v>9</v>
      </c>
      <c r="D349" s="211">
        <v>17</v>
      </c>
      <c r="E349" s="215" t="s">
        <v>92</v>
      </c>
      <c r="F349" s="151" t="s">
        <v>490</v>
      </c>
      <c r="G349" s="154" t="s">
        <v>494</v>
      </c>
      <c r="H349" s="138" t="str">
        <f>IF(OR(G349="中止",G349="取消"),"998",IF(ISNA(MATCH($E349,施設情報!$B$2:$B$96,0)),"999",INDEX(施設情報!$C$2:$C$96,MATCH($E349,施設情報!$B$2:$B$96,0))))</f>
        <v>010</v>
      </c>
      <c r="I349" s="139">
        <f t="shared" si="85"/>
        <v>46419</v>
      </c>
      <c r="J349" s="137" t="str">
        <f t="shared" si="86"/>
        <v>010-46419</v>
      </c>
      <c r="K349" s="137">
        <f t="shared" si="87"/>
        <v>0.375</v>
      </c>
      <c r="L349" s="137">
        <f t="shared" si="88"/>
        <v>0.70833333333333337</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100</v>
      </c>
      <c r="W349" s="137">
        <f t="shared" si="94"/>
        <v>100</v>
      </c>
      <c r="X349" s="137">
        <f t="shared" si="94"/>
        <v>100</v>
      </c>
      <c r="Y349" s="137">
        <f t="shared" si="94"/>
        <v>100</v>
      </c>
      <c r="Z349" s="137">
        <f t="shared" si="94"/>
        <v>100</v>
      </c>
      <c r="AA349" s="137">
        <f t="shared" si="94"/>
        <v>100</v>
      </c>
      <c r="AB349" s="137">
        <f t="shared" si="94"/>
        <v>100</v>
      </c>
      <c r="AC349" s="137">
        <f t="shared" si="94"/>
        <v>100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c r="AL349" s="136">
        <f>IF(OR(F349="工事・メンテ（共用可）",F349="要調整"),0.5,IF(F349="ヘリ訓練日",0.4,1))</f>
        <v>1</v>
      </c>
      <c r="AM349" s="136">
        <v>1</v>
      </c>
    </row>
    <row r="350" spans="1:39" ht="56.25">
      <c r="A350" s="149">
        <v>727</v>
      </c>
      <c r="B350" s="210">
        <v>46419</v>
      </c>
      <c r="C350" s="211">
        <v>9</v>
      </c>
      <c r="D350" s="211">
        <v>17</v>
      </c>
      <c r="E350" s="152" t="s">
        <v>44</v>
      </c>
      <c r="F350" s="151" t="s">
        <v>490</v>
      </c>
      <c r="G350" s="154" t="s">
        <v>494</v>
      </c>
      <c r="H350" s="138" t="str">
        <f>IF(OR(G350="中止",G350="取消"),"998",IF(ISNA(MATCH($E350,施設情報!$B$2:$B$96,0)),"999",INDEX(施設情報!$C$2:$C$96,MATCH($E350,施設情報!$B$2:$B$96,0))))</f>
        <v>015</v>
      </c>
      <c r="I350" s="139">
        <f t="shared" si="85"/>
        <v>46419</v>
      </c>
      <c r="J350" s="137" t="str">
        <f t="shared" si="86"/>
        <v>015-46419</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100</v>
      </c>
      <c r="W350" s="137">
        <f t="shared" si="94"/>
        <v>100</v>
      </c>
      <c r="X350" s="137">
        <f t="shared" si="94"/>
        <v>100</v>
      </c>
      <c r="Y350" s="137">
        <f t="shared" si="94"/>
        <v>100</v>
      </c>
      <c r="Z350" s="137">
        <f t="shared" si="94"/>
        <v>100</v>
      </c>
      <c r="AA350" s="137">
        <f t="shared" si="94"/>
        <v>100</v>
      </c>
      <c r="AB350" s="137">
        <f t="shared" si="94"/>
        <v>100</v>
      </c>
      <c r="AC350" s="137">
        <f t="shared" si="94"/>
        <v>100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1</v>
      </c>
      <c r="AM350" s="136">
        <v>1</v>
      </c>
    </row>
    <row r="351" spans="1:39" ht="56.25">
      <c r="A351" s="149">
        <v>336</v>
      </c>
      <c r="B351" s="150">
        <v>46420</v>
      </c>
      <c r="C351" s="156">
        <v>0</v>
      </c>
      <c r="D351" s="156">
        <v>24</v>
      </c>
      <c r="E351" s="152" t="s">
        <v>52</v>
      </c>
      <c r="F351" s="151" t="s">
        <v>95</v>
      </c>
      <c r="G351" s="205" t="s">
        <v>1</v>
      </c>
      <c r="H351" s="138" t="str">
        <f>IF(OR(G351="中止",G351="取消"),"998",IF(ISNA(MATCH($E351,施設情報!$B$2:$B$96,0)),"999",INDEX(施設情報!$C$2:$C$96,MATCH($E351,施設情報!$B$2:$B$96,0))))</f>
        <v>024</v>
      </c>
      <c r="I351" s="139">
        <f t="shared" si="85"/>
        <v>46420</v>
      </c>
      <c r="J351" s="137" t="str">
        <f t="shared" si="86"/>
        <v>024-46420</v>
      </c>
      <c r="K351" s="137">
        <f t="shared" si="87"/>
        <v>0</v>
      </c>
      <c r="L351" s="137">
        <f t="shared" si="88"/>
        <v>1</v>
      </c>
      <c r="M351" s="137">
        <f t="shared" si="93"/>
        <v>100</v>
      </c>
      <c r="N351" s="137">
        <f t="shared" si="93"/>
        <v>100</v>
      </c>
      <c r="O351" s="137">
        <f t="shared" si="93"/>
        <v>100</v>
      </c>
      <c r="P351" s="137">
        <f t="shared" si="93"/>
        <v>100</v>
      </c>
      <c r="Q351" s="137">
        <f t="shared" si="93"/>
        <v>100</v>
      </c>
      <c r="R351" s="137">
        <f t="shared" si="93"/>
        <v>100</v>
      </c>
      <c r="S351" s="137">
        <f t="shared" si="93"/>
        <v>100</v>
      </c>
      <c r="T351" s="137">
        <f t="shared" si="93"/>
        <v>100</v>
      </c>
      <c r="U351" s="137">
        <f t="shared" si="93"/>
        <v>100</v>
      </c>
      <c r="V351" s="137">
        <f t="shared" si="93"/>
        <v>100</v>
      </c>
      <c r="W351" s="137">
        <f t="shared" si="94"/>
        <v>100</v>
      </c>
      <c r="X351" s="137">
        <f t="shared" si="94"/>
        <v>100</v>
      </c>
      <c r="Y351" s="137">
        <f t="shared" si="94"/>
        <v>100</v>
      </c>
      <c r="Z351" s="137">
        <f t="shared" si="94"/>
        <v>100</v>
      </c>
      <c r="AA351" s="137">
        <f t="shared" si="94"/>
        <v>100</v>
      </c>
      <c r="AB351" s="137">
        <f t="shared" si="94"/>
        <v>100</v>
      </c>
      <c r="AC351" s="137">
        <f t="shared" si="94"/>
        <v>100</v>
      </c>
      <c r="AD351" s="137">
        <f t="shared" si="94"/>
        <v>100</v>
      </c>
      <c r="AE351" s="137">
        <f t="shared" si="94"/>
        <v>100</v>
      </c>
      <c r="AF351" s="137">
        <f t="shared" si="94"/>
        <v>100</v>
      </c>
      <c r="AG351" s="137">
        <f t="shared" si="94"/>
        <v>100</v>
      </c>
      <c r="AH351" s="137">
        <f t="shared" si="94"/>
        <v>100</v>
      </c>
      <c r="AI351" s="137">
        <f t="shared" si="94"/>
        <v>100</v>
      </c>
      <c r="AJ351" s="137">
        <f t="shared" si="94"/>
        <v>100</v>
      </c>
      <c r="AK351" s="136">
        <f ca="1">IF(AND(AND($AK$3&lt;=B351,B351&lt;=$AK$1),B351&lt;&gt;""),1,0)</f>
        <v>1</v>
      </c>
      <c r="AL351" s="136">
        <f>IF(OR(F351="工事・メンテ（共用可）",F351="要調整"),0.5,IF(F351="ヘリ訓練日",0.4,1))</f>
        <v>1</v>
      </c>
      <c r="AM351" s="136">
        <v>1</v>
      </c>
    </row>
    <row r="352" spans="1:39" ht="36">
      <c r="A352" s="149">
        <v>537</v>
      </c>
      <c r="B352" s="150">
        <v>46420</v>
      </c>
      <c r="C352" s="156">
        <v>9</v>
      </c>
      <c r="D352" s="156">
        <v>17</v>
      </c>
      <c r="E352" s="152" t="s">
        <v>91</v>
      </c>
      <c r="F352" s="151" t="s">
        <v>490</v>
      </c>
      <c r="G352" s="154" t="s">
        <v>493</v>
      </c>
      <c r="H352" s="138" t="str">
        <f>IF(OR(G352="中止",G352="取消"),"998",IF(ISNA(MATCH($E352,施設情報!$B$2:$B$96,0)),"999",INDEX(施設情報!$C$2:$C$96,MATCH($E352,施設情報!$B$2:$B$96,0))))</f>
        <v>998</v>
      </c>
      <c r="I352" s="139">
        <f t="shared" si="85"/>
        <v>46420</v>
      </c>
      <c r="J352" s="137" t="str">
        <f t="shared" si="86"/>
        <v>998-46420</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100</v>
      </c>
      <c r="W352" s="137">
        <f t="shared" si="94"/>
        <v>100</v>
      </c>
      <c r="X352" s="137">
        <f t="shared" si="94"/>
        <v>100</v>
      </c>
      <c r="Y352" s="137">
        <f t="shared" si="94"/>
        <v>100</v>
      </c>
      <c r="Z352" s="137">
        <f t="shared" si="94"/>
        <v>100</v>
      </c>
      <c r="AA352" s="137">
        <f t="shared" si="94"/>
        <v>100</v>
      </c>
      <c r="AB352" s="137">
        <f t="shared" si="94"/>
        <v>100</v>
      </c>
      <c r="AC352" s="137">
        <f t="shared" si="94"/>
        <v>100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1</v>
      </c>
      <c r="AM352" s="136">
        <v>1</v>
      </c>
    </row>
    <row r="353" spans="1:39" ht="72">
      <c r="A353" s="149">
        <v>554</v>
      </c>
      <c r="B353" s="150">
        <v>46420</v>
      </c>
      <c r="C353" s="156">
        <v>9</v>
      </c>
      <c r="D353" s="156">
        <v>17</v>
      </c>
      <c r="E353" s="152" t="s">
        <v>93</v>
      </c>
      <c r="F353" s="151" t="s">
        <v>490</v>
      </c>
      <c r="G353" s="154" t="s">
        <v>493</v>
      </c>
      <c r="H353" s="138" t="str">
        <f>IF(OR(G353="中止",G353="取消"),"998",IF(ISNA(MATCH($E353,施設情報!$B$2:$B$96,0)),"999",INDEX(施設情報!$C$2:$C$96,MATCH($E353,施設情報!$B$2:$B$96,0))))</f>
        <v>998</v>
      </c>
      <c r="I353" s="139">
        <f t="shared" si="85"/>
        <v>46420</v>
      </c>
      <c r="J353" s="137" t="str">
        <f t="shared" si="86"/>
        <v>998-46420</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90">
      <c r="A354" s="149">
        <v>571</v>
      </c>
      <c r="B354" s="150">
        <v>46420</v>
      </c>
      <c r="C354" s="156">
        <v>9</v>
      </c>
      <c r="D354" s="156">
        <v>17</v>
      </c>
      <c r="E354" s="152" t="s">
        <v>94</v>
      </c>
      <c r="F354" s="151" t="s">
        <v>490</v>
      </c>
      <c r="G354" s="154" t="s">
        <v>493</v>
      </c>
      <c r="H354" s="138" t="str">
        <f>IF(OR(G354="中止",G354="取消"),"998",IF(ISNA(MATCH($E354,施設情報!$B$2:$B$96,0)),"999",INDEX(施設情報!$C$2:$C$96,MATCH($E354,施設情報!$B$2:$B$96,0))))</f>
        <v>998</v>
      </c>
      <c r="I354" s="139">
        <f t="shared" si="85"/>
        <v>46420</v>
      </c>
      <c r="J354" s="137" t="str">
        <f t="shared" si="86"/>
        <v>998-46420</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100</v>
      </c>
      <c r="W354" s="137">
        <f t="shared" si="94"/>
        <v>100</v>
      </c>
      <c r="X354" s="137">
        <f t="shared" si="94"/>
        <v>100</v>
      </c>
      <c r="Y354" s="137">
        <f t="shared" si="94"/>
        <v>100</v>
      </c>
      <c r="Z354" s="137">
        <f t="shared" si="94"/>
        <v>100</v>
      </c>
      <c r="AA354" s="137">
        <f t="shared" si="94"/>
        <v>100</v>
      </c>
      <c r="AB354" s="137">
        <f t="shared" si="94"/>
        <v>100</v>
      </c>
      <c r="AC354" s="137">
        <f t="shared" si="94"/>
        <v>100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1</v>
      </c>
      <c r="AM354" s="136">
        <v>1</v>
      </c>
    </row>
    <row r="355" spans="1:39" ht="72">
      <c r="A355" s="149">
        <v>588</v>
      </c>
      <c r="B355" s="150">
        <v>46420</v>
      </c>
      <c r="C355" s="156">
        <v>9</v>
      </c>
      <c r="D355" s="156">
        <v>17</v>
      </c>
      <c r="E355" s="152" t="s">
        <v>92</v>
      </c>
      <c r="F355" s="151" t="s">
        <v>490</v>
      </c>
      <c r="G355" s="154" t="s">
        <v>493</v>
      </c>
      <c r="H355" s="138" t="str">
        <f>IF(OR(G355="中止",G355="取消"),"998",IF(ISNA(MATCH($E355,施設情報!$B$2:$B$96,0)),"999",INDEX(施設情報!$C$2:$C$96,MATCH($E355,施設情報!$B$2:$B$96,0))))</f>
        <v>998</v>
      </c>
      <c r="I355" s="139">
        <f t="shared" si="85"/>
        <v>46420</v>
      </c>
      <c r="J355" s="137" t="str">
        <f t="shared" si="86"/>
        <v>998-46420</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100</v>
      </c>
      <c r="W355" s="137">
        <f t="shared" ref="W355:AJ364" si="96">IF(AND(W$3&gt;=$K355,W$3&lt;$L355),100*$AM355,0)</f>
        <v>100</v>
      </c>
      <c r="X355" s="137">
        <f t="shared" si="96"/>
        <v>100</v>
      </c>
      <c r="Y355" s="137">
        <f t="shared" si="96"/>
        <v>100</v>
      </c>
      <c r="Z355" s="137">
        <f t="shared" si="96"/>
        <v>100</v>
      </c>
      <c r="AA355" s="137">
        <f t="shared" si="96"/>
        <v>100</v>
      </c>
      <c r="AB355" s="137">
        <f t="shared" si="96"/>
        <v>100</v>
      </c>
      <c r="AC355" s="137">
        <f t="shared" si="96"/>
        <v>100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1</v>
      </c>
      <c r="AM355" s="136">
        <v>1</v>
      </c>
    </row>
    <row r="356" spans="1:39" ht="36">
      <c r="A356" s="149">
        <v>668</v>
      </c>
      <c r="B356" s="150">
        <v>46420</v>
      </c>
      <c r="C356" s="156">
        <v>9</v>
      </c>
      <c r="D356" s="156">
        <v>17</v>
      </c>
      <c r="E356" s="152" t="s">
        <v>91</v>
      </c>
      <c r="F356" s="151" t="s">
        <v>490</v>
      </c>
      <c r="G356" s="154" t="s">
        <v>494</v>
      </c>
      <c r="H356" s="138" t="str">
        <f>IF(OR(G356="中止",G356="取消"),"998",IF(ISNA(MATCH($E356,施設情報!$B$2:$B$96,0)),"999",INDEX(施設情報!$C$2:$C$96,MATCH($E356,施設情報!$B$2:$B$96,0))))</f>
        <v>009</v>
      </c>
      <c r="I356" s="139">
        <f t="shared" si="85"/>
        <v>46420</v>
      </c>
      <c r="J356" s="137" t="str">
        <f t="shared" si="86"/>
        <v>009-46420</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100</v>
      </c>
      <c r="W356" s="137">
        <f t="shared" si="96"/>
        <v>100</v>
      </c>
      <c r="X356" s="137">
        <f t="shared" si="96"/>
        <v>100</v>
      </c>
      <c r="Y356" s="137">
        <f t="shared" si="96"/>
        <v>100</v>
      </c>
      <c r="Z356" s="137">
        <f t="shared" si="96"/>
        <v>100</v>
      </c>
      <c r="AA356" s="137">
        <f t="shared" si="96"/>
        <v>100</v>
      </c>
      <c r="AB356" s="137">
        <f t="shared" si="96"/>
        <v>100</v>
      </c>
      <c r="AC356" s="137">
        <f t="shared" si="96"/>
        <v>100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1</v>
      </c>
      <c r="AM356" s="136">
        <v>1</v>
      </c>
    </row>
    <row r="357" spans="1:39" ht="72">
      <c r="A357" s="149">
        <v>683</v>
      </c>
      <c r="B357" s="210">
        <v>46420</v>
      </c>
      <c r="C357" s="211">
        <v>9</v>
      </c>
      <c r="D357" s="211">
        <v>17</v>
      </c>
      <c r="E357" s="152" t="s">
        <v>93</v>
      </c>
      <c r="F357" s="151" t="s">
        <v>490</v>
      </c>
      <c r="G357" s="154" t="s">
        <v>494</v>
      </c>
      <c r="H357" s="138" t="str">
        <f>IF(OR(G357="中止",G357="取消"),"998",IF(ISNA(MATCH($E357,施設情報!$B$2:$B$96,0)),"999",INDEX(施設情報!$C$2:$C$96,MATCH($E357,施設情報!$B$2:$B$96,0))))</f>
        <v>012</v>
      </c>
      <c r="I357" s="139">
        <f t="shared" si="85"/>
        <v>46420</v>
      </c>
      <c r="J357" s="137" t="str">
        <f t="shared" si="86"/>
        <v>012-46420</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100</v>
      </c>
      <c r="W357" s="137">
        <f t="shared" si="96"/>
        <v>100</v>
      </c>
      <c r="X357" s="137">
        <f t="shared" si="96"/>
        <v>100</v>
      </c>
      <c r="Y357" s="137">
        <f t="shared" si="96"/>
        <v>100</v>
      </c>
      <c r="Z357" s="137">
        <f t="shared" si="96"/>
        <v>100</v>
      </c>
      <c r="AA357" s="137">
        <f t="shared" si="96"/>
        <v>100</v>
      </c>
      <c r="AB357" s="137">
        <f t="shared" si="96"/>
        <v>100</v>
      </c>
      <c r="AC357" s="137">
        <f t="shared" si="96"/>
        <v>100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1</v>
      </c>
      <c r="AM357" s="136">
        <v>1</v>
      </c>
    </row>
    <row r="358" spans="1:39" ht="90">
      <c r="A358" s="149">
        <v>698</v>
      </c>
      <c r="B358" s="210">
        <v>46420</v>
      </c>
      <c r="C358" s="211">
        <v>9</v>
      </c>
      <c r="D358" s="211">
        <v>17</v>
      </c>
      <c r="E358" s="152" t="s">
        <v>94</v>
      </c>
      <c r="F358" s="151" t="s">
        <v>490</v>
      </c>
      <c r="G358" s="154" t="s">
        <v>494</v>
      </c>
      <c r="H358" s="138" t="str">
        <f>IF(OR(G358="中止",G358="取消"),"998",IF(ISNA(MATCH($E358,施設情報!$B$2:$B$96,0)),"999",INDEX(施設情報!$C$2:$C$96,MATCH($E358,施設情報!$B$2:$B$96,0))))</f>
        <v>011</v>
      </c>
      <c r="I358" s="139">
        <f t="shared" si="85"/>
        <v>46420</v>
      </c>
      <c r="J358" s="137" t="str">
        <f t="shared" si="86"/>
        <v>011-46420</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100</v>
      </c>
      <c r="W358" s="137">
        <f t="shared" si="96"/>
        <v>100</v>
      </c>
      <c r="X358" s="137">
        <f t="shared" si="96"/>
        <v>100</v>
      </c>
      <c r="Y358" s="137">
        <f t="shared" si="96"/>
        <v>100</v>
      </c>
      <c r="Z358" s="137">
        <f t="shared" si="96"/>
        <v>100</v>
      </c>
      <c r="AA358" s="137">
        <f t="shared" si="96"/>
        <v>100</v>
      </c>
      <c r="AB358" s="137">
        <f t="shared" si="96"/>
        <v>100</v>
      </c>
      <c r="AC358" s="137">
        <f t="shared" si="96"/>
        <v>100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1</v>
      </c>
      <c r="AM358" s="136">
        <v>1</v>
      </c>
    </row>
    <row r="359" spans="1:39" ht="72">
      <c r="A359" s="149">
        <v>713</v>
      </c>
      <c r="B359" s="210">
        <v>46420</v>
      </c>
      <c r="C359" s="211">
        <v>9</v>
      </c>
      <c r="D359" s="211">
        <v>17</v>
      </c>
      <c r="E359" s="215" t="s">
        <v>92</v>
      </c>
      <c r="F359" s="151" t="s">
        <v>490</v>
      </c>
      <c r="G359" s="154" t="s">
        <v>494</v>
      </c>
      <c r="H359" s="138" t="str">
        <f>IF(OR(G359="中止",G359="取消"),"998",IF(ISNA(MATCH($E359,施設情報!$B$2:$B$96,0)),"999",INDEX(施設情報!$C$2:$C$96,MATCH($E359,施設情報!$B$2:$B$96,0))))</f>
        <v>010</v>
      </c>
      <c r="I359" s="139">
        <f t="shared" si="85"/>
        <v>46420</v>
      </c>
      <c r="J359" s="137" t="str">
        <f t="shared" si="86"/>
        <v>010-46420</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100</v>
      </c>
      <c r="W359" s="137">
        <f t="shared" si="96"/>
        <v>100</v>
      </c>
      <c r="X359" s="137">
        <f t="shared" si="96"/>
        <v>100</v>
      </c>
      <c r="Y359" s="137">
        <f t="shared" si="96"/>
        <v>100</v>
      </c>
      <c r="Z359" s="137">
        <f t="shared" si="96"/>
        <v>100</v>
      </c>
      <c r="AA359" s="137">
        <f t="shared" si="96"/>
        <v>100</v>
      </c>
      <c r="AB359" s="137">
        <f t="shared" si="96"/>
        <v>100</v>
      </c>
      <c r="AC359" s="137">
        <f t="shared" si="96"/>
        <v>100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1</v>
      </c>
      <c r="AM359" s="136">
        <v>1</v>
      </c>
    </row>
    <row r="360" spans="1:39" ht="56.25">
      <c r="A360" s="149">
        <v>728</v>
      </c>
      <c r="B360" s="210">
        <v>46420</v>
      </c>
      <c r="C360" s="211">
        <v>9</v>
      </c>
      <c r="D360" s="211">
        <v>17</v>
      </c>
      <c r="E360" s="152" t="s">
        <v>44</v>
      </c>
      <c r="F360" s="151" t="s">
        <v>490</v>
      </c>
      <c r="G360" s="154" t="s">
        <v>494</v>
      </c>
      <c r="H360" s="138" t="str">
        <f>IF(OR(G360="中止",G360="取消"),"998",IF(ISNA(MATCH($E360,施設情報!$B$2:$B$96,0)),"999",INDEX(施設情報!$C$2:$C$96,MATCH($E360,施設情報!$B$2:$B$96,0))))</f>
        <v>015</v>
      </c>
      <c r="I360" s="139">
        <f t="shared" si="85"/>
        <v>46420</v>
      </c>
      <c r="J360" s="137" t="str">
        <f t="shared" si="86"/>
        <v>015-46420</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100</v>
      </c>
      <c r="W360" s="137">
        <f t="shared" si="96"/>
        <v>100</v>
      </c>
      <c r="X360" s="137">
        <f t="shared" si="96"/>
        <v>100</v>
      </c>
      <c r="Y360" s="137">
        <f t="shared" si="96"/>
        <v>100</v>
      </c>
      <c r="Z360" s="137">
        <f t="shared" si="96"/>
        <v>100</v>
      </c>
      <c r="AA360" s="137">
        <f t="shared" si="96"/>
        <v>100</v>
      </c>
      <c r="AB360" s="137">
        <f t="shared" si="96"/>
        <v>100</v>
      </c>
      <c r="AC360" s="137">
        <f t="shared" si="96"/>
        <v>100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1</v>
      </c>
      <c r="AM360" s="136">
        <v>1</v>
      </c>
    </row>
    <row r="361" spans="1:39" ht="56.25">
      <c r="A361" s="149">
        <v>337</v>
      </c>
      <c r="B361" s="150">
        <v>46421</v>
      </c>
      <c r="C361" s="156">
        <v>0</v>
      </c>
      <c r="D361" s="156">
        <v>24</v>
      </c>
      <c r="E361" s="152" t="s">
        <v>52</v>
      </c>
      <c r="F361" s="151" t="s">
        <v>95</v>
      </c>
      <c r="G361" s="205" t="s">
        <v>1</v>
      </c>
      <c r="H361" s="138" t="str">
        <f>IF(OR(G361="中止",G361="取消"),"998",IF(ISNA(MATCH($E361,施設情報!$B$2:$B$96,0)),"999",INDEX(施設情報!$C$2:$C$96,MATCH($E361,施設情報!$B$2:$B$96,0))))</f>
        <v>024</v>
      </c>
      <c r="I361" s="139">
        <f t="shared" si="85"/>
        <v>46421</v>
      </c>
      <c r="J361" s="137" t="str">
        <f t="shared" si="86"/>
        <v>024-46421</v>
      </c>
      <c r="K361" s="137">
        <f t="shared" si="87"/>
        <v>0</v>
      </c>
      <c r="L361" s="137">
        <f t="shared" si="88"/>
        <v>1</v>
      </c>
      <c r="M361" s="137">
        <f t="shared" si="95"/>
        <v>100</v>
      </c>
      <c r="N361" s="137">
        <f t="shared" si="95"/>
        <v>100</v>
      </c>
      <c r="O361" s="137">
        <f t="shared" si="95"/>
        <v>100</v>
      </c>
      <c r="P361" s="137">
        <f t="shared" si="95"/>
        <v>100</v>
      </c>
      <c r="Q361" s="137">
        <f t="shared" si="95"/>
        <v>100</v>
      </c>
      <c r="R361" s="137">
        <f t="shared" si="95"/>
        <v>100</v>
      </c>
      <c r="S361" s="137">
        <f t="shared" si="95"/>
        <v>100</v>
      </c>
      <c r="T361" s="137">
        <f t="shared" si="95"/>
        <v>100</v>
      </c>
      <c r="U361" s="137">
        <f t="shared" si="95"/>
        <v>100</v>
      </c>
      <c r="V361" s="137">
        <f t="shared" si="95"/>
        <v>100</v>
      </c>
      <c r="W361" s="137">
        <f t="shared" si="96"/>
        <v>100</v>
      </c>
      <c r="X361" s="137">
        <f t="shared" si="96"/>
        <v>100</v>
      </c>
      <c r="Y361" s="137">
        <f t="shared" si="96"/>
        <v>100</v>
      </c>
      <c r="Z361" s="137">
        <f t="shared" si="96"/>
        <v>100</v>
      </c>
      <c r="AA361" s="137">
        <f t="shared" si="96"/>
        <v>100</v>
      </c>
      <c r="AB361" s="137">
        <f t="shared" si="96"/>
        <v>100</v>
      </c>
      <c r="AC361" s="137">
        <f t="shared" si="96"/>
        <v>100</v>
      </c>
      <c r="AD361" s="137">
        <f t="shared" si="96"/>
        <v>100</v>
      </c>
      <c r="AE361" s="137">
        <f t="shared" si="96"/>
        <v>100</v>
      </c>
      <c r="AF361" s="137">
        <f t="shared" si="96"/>
        <v>100</v>
      </c>
      <c r="AG361" s="137">
        <f t="shared" si="96"/>
        <v>100</v>
      </c>
      <c r="AH361" s="137">
        <f t="shared" si="96"/>
        <v>100</v>
      </c>
      <c r="AI361" s="137">
        <f t="shared" si="96"/>
        <v>100</v>
      </c>
      <c r="AJ361" s="137">
        <f t="shared" si="96"/>
        <v>100</v>
      </c>
      <c r="AK361" s="136">
        <f ca="1">IF(AND(AND($AK$3&lt;=B361,B361&lt;=$AK$1),B361&lt;&gt;""),1,0)</f>
        <v>1</v>
      </c>
      <c r="AL361" s="136">
        <f>IF(OR(F361="工事・メンテ（共用可）",F361="要調整"),0.5,IF(F361="ヘリ訓練日",0.4,1))</f>
        <v>1</v>
      </c>
      <c r="AM361" s="136">
        <v>1</v>
      </c>
    </row>
    <row r="362" spans="1:39" ht="56.25">
      <c r="A362" s="149">
        <v>338</v>
      </c>
      <c r="B362" s="150">
        <v>46422</v>
      </c>
      <c r="C362" s="156">
        <v>0</v>
      </c>
      <c r="D362" s="156">
        <v>24</v>
      </c>
      <c r="E362" s="152" t="s">
        <v>52</v>
      </c>
      <c r="F362" s="151" t="s">
        <v>95</v>
      </c>
      <c r="G362" s="205" t="s">
        <v>1</v>
      </c>
      <c r="H362" s="138" t="str">
        <f>IF(OR(G362="中止",G362="取消"),"998",IF(ISNA(MATCH($E362,施設情報!$B$2:$B$96,0)),"999",INDEX(施設情報!$C$2:$C$96,MATCH($E362,施設情報!$B$2:$B$96,0))))</f>
        <v>024</v>
      </c>
      <c r="I362" s="139">
        <f t="shared" si="85"/>
        <v>46422</v>
      </c>
      <c r="J362" s="137" t="str">
        <f t="shared" si="86"/>
        <v>024-46422</v>
      </c>
      <c r="K362" s="137">
        <f t="shared" si="87"/>
        <v>0</v>
      </c>
      <c r="L362" s="137">
        <f t="shared" si="88"/>
        <v>1</v>
      </c>
      <c r="M362" s="137">
        <f t="shared" si="95"/>
        <v>100</v>
      </c>
      <c r="N362" s="137">
        <f t="shared" si="95"/>
        <v>100</v>
      </c>
      <c r="O362" s="137">
        <f t="shared" si="95"/>
        <v>100</v>
      </c>
      <c r="P362" s="137">
        <f t="shared" si="95"/>
        <v>100</v>
      </c>
      <c r="Q362" s="137">
        <f t="shared" si="95"/>
        <v>100</v>
      </c>
      <c r="R362" s="137">
        <f t="shared" si="95"/>
        <v>100</v>
      </c>
      <c r="S362" s="137">
        <f t="shared" si="95"/>
        <v>100</v>
      </c>
      <c r="T362" s="137">
        <f t="shared" si="95"/>
        <v>100</v>
      </c>
      <c r="U362" s="137">
        <f t="shared" si="95"/>
        <v>100</v>
      </c>
      <c r="V362" s="137">
        <f t="shared" si="95"/>
        <v>100</v>
      </c>
      <c r="W362" s="137">
        <f t="shared" si="96"/>
        <v>100</v>
      </c>
      <c r="X362" s="137">
        <f t="shared" si="96"/>
        <v>100</v>
      </c>
      <c r="Y362" s="137">
        <f t="shared" si="96"/>
        <v>100</v>
      </c>
      <c r="Z362" s="137">
        <f t="shared" si="96"/>
        <v>100</v>
      </c>
      <c r="AA362" s="137">
        <f t="shared" si="96"/>
        <v>100</v>
      </c>
      <c r="AB362" s="137">
        <f t="shared" si="96"/>
        <v>100</v>
      </c>
      <c r="AC362" s="137">
        <f t="shared" si="96"/>
        <v>100</v>
      </c>
      <c r="AD362" s="137">
        <f t="shared" si="96"/>
        <v>100</v>
      </c>
      <c r="AE362" s="137">
        <f t="shared" si="96"/>
        <v>100</v>
      </c>
      <c r="AF362" s="137">
        <f t="shared" si="96"/>
        <v>100</v>
      </c>
      <c r="AG362" s="137">
        <f t="shared" si="96"/>
        <v>100</v>
      </c>
      <c r="AH362" s="137">
        <f t="shared" si="96"/>
        <v>100</v>
      </c>
      <c r="AI362" s="137">
        <f t="shared" si="96"/>
        <v>100</v>
      </c>
      <c r="AJ362" s="137">
        <f t="shared" si="96"/>
        <v>100</v>
      </c>
      <c r="AK362" s="136">
        <f ca="1">IF(AND(AND($AK$3&lt;=B362,B362&lt;=$AK$1),B362&lt;&gt;""),1,0)</f>
        <v>1</v>
      </c>
      <c r="AL362" s="136">
        <f>IF(OR(F362="工事・メンテ（共用可）",F362="要調整"),0.5,IF(F362="ヘリ訓練日",0.4,1))</f>
        <v>1</v>
      </c>
      <c r="AM362" s="136">
        <v>1</v>
      </c>
    </row>
    <row r="363" spans="1:39" ht="72">
      <c r="A363" s="149">
        <v>837</v>
      </c>
      <c r="B363" s="210">
        <v>46422</v>
      </c>
      <c r="C363" s="211">
        <v>8</v>
      </c>
      <c r="D363" s="211">
        <v>17</v>
      </c>
      <c r="E363" s="215" t="s">
        <v>92</v>
      </c>
      <c r="F363" s="147" t="s">
        <v>95</v>
      </c>
      <c r="G363" s="154" t="s">
        <v>494</v>
      </c>
      <c r="H363" s="138" t="str">
        <f>IF(OR(G363="中止",G363="取消"),"998",IF(ISNA(MATCH($E363,施設情報!$B$2:$B$96,0)),"999",INDEX(施設情報!$C$2:$C$96,MATCH($E363,施設情報!$B$2:$B$96,0))))</f>
        <v>010</v>
      </c>
      <c r="I363" s="139">
        <f t="shared" si="85"/>
        <v>46422</v>
      </c>
      <c r="J363" s="137" t="str">
        <f t="shared" si="86"/>
        <v>010-46422</v>
      </c>
      <c r="K363" s="137">
        <f t="shared" si="87"/>
        <v>0.33333333333333331</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100</v>
      </c>
      <c r="V363" s="137">
        <f t="shared" si="95"/>
        <v>100</v>
      </c>
      <c r="W363" s="137">
        <f t="shared" si="96"/>
        <v>100</v>
      </c>
      <c r="X363" s="137">
        <f t="shared" si="96"/>
        <v>100</v>
      </c>
      <c r="Y363" s="137">
        <f t="shared" si="96"/>
        <v>100</v>
      </c>
      <c r="Z363" s="137">
        <f t="shared" si="96"/>
        <v>100</v>
      </c>
      <c r="AA363" s="137">
        <f t="shared" si="96"/>
        <v>100</v>
      </c>
      <c r="AB363" s="137">
        <f t="shared" si="96"/>
        <v>100</v>
      </c>
      <c r="AC363" s="137">
        <f t="shared" si="96"/>
        <v>100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1</v>
      </c>
      <c r="AM363" s="136">
        <v>1</v>
      </c>
    </row>
    <row r="364" spans="1:39" ht="90">
      <c r="A364" s="149">
        <v>838</v>
      </c>
      <c r="B364" s="210">
        <v>46422</v>
      </c>
      <c r="C364" s="211">
        <v>8</v>
      </c>
      <c r="D364" s="211">
        <v>17</v>
      </c>
      <c r="E364" s="215" t="s">
        <v>94</v>
      </c>
      <c r="F364" s="147" t="s">
        <v>95</v>
      </c>
      <c r="G364" s="154" t="s">
        <v>494</v>
      </c>
      <c r="H364" s="138" t="str">
        <f>IF(OR(G364="中止",G364="取消"),"998",IF(ISNA(MATCH($E364,施設情報!$B$2:$B$96,0)),"999",INDEX(施設情報!$C$2:$C$96,MATCH($E364,施設情報!$B$2:$B$96,0))))</f>
        <v>011</v>
      </c>
      <c r="I364" s="139">
        <f t="shared" si="85"/>
        <v>46422</v>
      </c>
      <c r="J364" s="137" t="str">
        <f t="shared" si="86"/>
        <v>011-46422</v>
      </c>
      <c r="K364" s="137">
        <f t="shared" si="87"/>
        <v>0.33333333333333331</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100</v>
      </c>
      <c r="V364" s="137">
        <f t="shared" si="95"/>
        <v>100</v>
      </c>
      <c r="W364" s="137">
        <f t="shared" si="96"/>
        <v>100</v>
      </c>
      <c r="X364" s="137">
        <f t="shared" si="96"/>
        <v>100</v>
      </c>
      <c r="Y364" s="137">
        <f t="shared" si="96"/>
        <v>100</v>
      </c>
      <c r="Z364" s="137">
        <f t="shared" si="96"/>
        <v>100</v>
      </c>
      <c r="AA364" s="137">
        <f t="shared" si="96"/>
        <v>100</v>
      </c>
      <c r="AB364" s="137">
        <f t="shared" si="96"/>
        <v>100</v>
      </c>
      <c r="AC364" s="137">
        <f t="shared" si="96"/>
        <v>100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72">
      <c r="A365" s="149">
        <v>839</v>
      </c>
      <c r="B365" s="210">
        <v>46422</v>
      </c>
      <c r="C365" s="211">
        <v>8</v>
      </c>
      <c r="D365" s="211">
        <v>17</v>
      </c>
      <c r="E365" s="215" t="s">
        <v>93</v>
      </c>
      <c r="F365" s="147" t="s">
        <v>95</v>
      </c>
      <c r="G365" s="154" t="s">
        <v>494</v>
      </c>
      <c r="H365" s="138" t="str">
        <f>IF(OR(G365="中止",G365="取消"),"998",IF(ISNA(MATCH($E365,施設情報!$B$2:$B$96,0)),"999",INDEX(施設情報!$C$2:$C$96,MATCH($E365,施設情報!$B$2:$B$96,0))))</f>
        <v>012</v>
      </c>
      <c r="I365" s="139">
        <f t="shared" si="85"/>
        <v>46422</v>
      </c>
      <c r="J365" s="137" t="str">
        <f t="shared" si="86"/>
        <v>012-46422</v>
      </c>
      <c r="K365" s="137">
        <f t="shared" si="87"/>
        <v>0.33333333333333331</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100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56.25">
      <c r="A366" s="149">
        <v>339</v>
      </c>
      <c r="B366" s="150">
        <v>46423</v>
      </c>
      <c r="C366" s="156">
        <v>0</v>
      </c>
      <c r="D366" s="156">
        <v>24</v>
      </c>
      <c r="E366" s="152" t="s">
        <v>52</v>
      </c>
      <c r="F366" s="151" t="s">
        <v>95</v>
      </c>
      <c r="G366" s="205" t="s">
        <v>1</v>
      </c>
      <c r="H366" s="138" t="str">
        <f>IF(OR(G366="中止",G366="取消"),"998",IF(ISNA(MATCH($E366,施設情報!$B$2:$B$96,0)),"999",INDEX(施設情報!$C$2:$C$96,MATCH($E366,施設情報!$B$2:$B$96,0))))</f>
        <v>024</v>
      </c>
      <c r="I366" s="139">
        <f t="shared" si="85"/>
        <v>46423</v>
      </c>
      <c r="J366" s="137" t="str">
        <f t="shared" si="86"/>
        <v>024-46423</v>
      </c>
      <c r="K366" s="137">
        <f t="shared" si="87"/>
        <v>0</v>
      </c>
      <c r="L366" s="137">
        <f t="shared" si="88"/>
        <v>1</v>
      </c>
      <c r="M366" s="137">
        <f t="shared" si="97"/>
        <v>100</v>
      </c>
      <c r="N366" s="137">
        <f t="shared" si="97"/>
        <v>100</v>
      </c>
      <c r="O366" s="137">
        <f t="shared" si="97"/>
        <v>100</v>
      </c>
      <c r="P366" s="137">
        <f t="shared" si="97"/>
        <v>100</v>
      </c>
      <c r="Q366" s="137">
        <f t="shared" si="97"/>
        <v>100</v>
      </c>
      <c r="R366" s="137">
        <f t="shared" si="97"/>
        <v>100</v>
      </c>
      <c r="S366" s="137">
        <f t="shared" si="97"/>
        <v>100</v>
      </c>
      <c r="T366" s="137">
        <f t="shared" si="97"/>
        <v>100</v>
      </c>
      <c r="U366" s="137">
        <f t="shared" si="97"/>
        <v>100</v>
      </c>
      <c r="V366" s="137">
        <f t="shared" si="97"/>
        <v>100</v>
      </c>
      <c r="W366" s="137">
        <f t="shared" si="98"/>
        <v>100</v>
      </c>
      <c r="X366" s="137">
        <f t="shared" si="98"/>
        <v>100</v>
      </c>
      <c r="Y366" s="137">
        <f t="shared" si="98"/>
        <v>100</v>
      </c>
      <c r="Z366" s="137">
        <f t="shared" si="98"/>
        <v>100</v>
      </c>
      <c r="AA366" s="137">
        <f t="shared" si="98"/>
        <v>100</v>
      </c>
      <c r="AB366" s="137">
        <f t="shared" si="98"/>
        <v>100</v>
      </c>
      <c r="AC366" s="137">
        <f t="shared" si="98"/>
        <v>100</v>
      </c>
      <c r="AD366" s="137">
        <f t="shared" si="98"/>
        <v>100</v>
      </c>
      <c r="AE366" s="137">
        <f t="shared" si="98"/>
        <v>100</v>
      </c>
      <c r="AF366" s="137">
        <f t="shared" si="98"/>
        <v>100</v>
      </c>
      <c r="AG366" s="137">
        <f t="shared" si="98"/>
        <v>100</v>
      </c>
      <c r="AH366" s="137">
        <f t="shared" si="98"/>
        <v>100</v>
      </c>
      <c r="AI366" s="137">
        <f t="shared" si="98"/>
        <v>100</v>
      </c>
      <c r="AJ366" s="137">
        <f t="shared" si="98"/>
        <v>100</v>
      </c>
      <c r="AK366" s="136">
        <f ca="1">IF(AND(AND($AK$3&lt;=B366,B366&lt;=$AK$1),B366&lt;&gt;""),1,0)</f>
        <v>1</v>
      </c>
      <c r="AL366" s="136">
        <f>IF(OR(F366="工事・メンテ（共用可）",F366="要調整"),0.5,IF(F366="ヘリ訓練日",0.4,1))</f>
        <v>1</v>
      </c>
      <c r="AM366" s="136">
        <v>1</v>
      </c>
    </row>
    <row r="367" spans="1:39" ht="37.5">
      <c r="A367" s="149">
        <v>11</v>
      </c>
      <c r="B367" s="150">
        <v>46424</v>
      </c>
      <c r="C367" s="156">
        <v>0</v>
      </c>
      <c r="D367" s="156">
        <v>24</v>
      </c>
      <c r="E367" s="152" t="s">
        <v>28</v>
      </c>
      <c r="F367" s="151" t="s">
        <v>29</v>
      </c>
      <c r="G367" s="154" t="s">
        <v>1</v>
      </c>
      <c r="H367" s="138" t="str">
        <f>IF(OR(G367="中止",G367="取消"),"998",IF(ISNA(MATCH($E367,施設情報!$B$2:$B$96,0)),"999",INDEX(施設情報!$C$2:$C$96,MATCH($E367,施設情報!$B$2:$B$96,0))))</f>
        <v>001</v>
      </c>
      <c r="I367" s="139">
        <f t="shared" si="85"/>
        <v>46424</v>
      </c>
      <c r="J367" s="137" t="str">
        <f t="shared" si="86"/>
        <v>001-46424</v>
      </c>
      <c r="K367" s="137">
        <f t="shared" si="87"/>
        <v>0</v>
      </c>
      <c r="L367" s="137">
        <f t="shared" si="88"/>
        <v>1</v>
      </c>
      <c r="M367" s="137">
        <f t="shared" si="97"/>
        <v>100</v>
      </c>
      <c r="N367" s="137">
        <f t="shared" si="97"/>
        <v>100</v>
      </c>
      <c r="O367" s="137">
        <f t="shared" si="97"/>
        <v>100</v>
      </c>
      <c r="P367" s="137">
        <f t="shared" si="97"/>
        <v>100</v>
      </c>
      <c r="Q367" s="137">
        <f t="shared" si="97"/>
        <v>100</v>
      </c>
      <c r="R367" s="137">
        <f t="shared" si="97"/>
        <v>100</v>
      </c>
      <c r="S367" s="137">
        <f t="shared" si="97"/>
        <v>100</v>
      </c>
      <c r="T367" s="137">
        <f t="shared" si="97"/>
        <v>100</v>
      </c>
      <c r="U367" s="137">
        <f t="shared" si="97"/>
        <v>100</v>
      </c>
      <c r="V367" s="137">
        <f t="shared" si="97"/>
        <v>100</v>
      </c>
      <c r="W367" s="137">
        <f t="shared" si="98"/>
        <v>100</v>
      </c>
      <c r="X367" s="137">
        <f t="shared" si="98"/>
        <v>100</v>
      </c>
      <c r="Y367" s="137">
        <f t="shared" si="98"/>
        <v>100</v>
      </c>
      <c r="Z367" s="137">
        <f t="shared" si="98"/>
        <v>100</v>
      </c>
      <c r="AA367" s="137">
        <f t="shared" si="98"/>
        <v>100</v>
      </c>
      <c r="AB367" s="137">
        <f t="shared" si="98"/>
        <v>100</v>
      </c>
      <c r="AC367" s="137">
        <f t="shared" si="98"/>
        <v>100</v>
      </c>
      <c r="AD367" s="137">
        <f t="shared" si="98"/>
        <v>100</v>
      </c>
      <c r="AE367" s="137">
        <f t="shared" si="98"/>
        <v>100</v>
      </c>
      <c r="AF367" s="137">
        <f t="shared" si="98"/>
        <v>100</v>
      </c>
      <c r="AG367" s="137">
        <f t="shared" si="98"/>
        <v>100</v>
      </c>
      <c r="AH367" s="137">
        <f t="shared" si="98"/>
        <v>100</v>
      </c>
      <c r="AI367" s="137">
        <f t="shared" si="98"/>
        <v>100</v>
      </c>
      <c r="AJ367" s="137">
        <f t="shared" si="98"/>
        <v>100</v>
      </c>
      <c r="AK367" s="136">
        <f ca="1">IF(AND(AND($AK$3&lt;=B367,B367&lt;=$AK$1),B367&lt;&gt;""),1,0)</f>
        <v>1</v>
      </c>
      <c r="AL367" s="136">
        <f>IF(OR(F367="工事・メンテ（共用可）",F367="要調整"),0.5,IF(F367="ヘリ訓練日",0.4,1))</f>
        <v>1</v>
      </c>
      <c r="AM367" s="136">
        <v>1</v>
      </c>
    </row>
    <row r="368" spans="1:39" ht="56.25">
      <c r="A368" s="149">
        <v>340</v>
      </c>
      <c r="B368" s="150">
        <v>46424</v>
      </c>
      <c r="C368" s="156">
        <v>0</v>
      </c>
      <c r="D368" s="156">
        <v>24</v>
      </c>
      <c r="E368" s="152" t="s">
        <v>52</v>
      </c>
      <c r="F368" s="151" t="s">
        <v>95</v>
      </c>
      <c r="G368" s="205" t="s">
        <v>1</v>
      </c>
      <c r="H368" s="138" t="str">
        <f>IF(OR(G368="中止",G368="取消"),"998",IF(ISNA(MATCH($E368,施設情報!$B$2:$B$96,0)),"999",INDEX(施設情報!$C$2:$C$96,MATCH($E368,施設情報!$B$2:$B$96,0))))</f>
        <v>024</v>
      </c>
      <c r="I368" s="139">
        <f t="shared" si="85"/>
        <v>46424</v>
      </c>
      <c r="J368" s="137" t="str">
        <f t="shared" si="86"/>
        <v>024-46424</v>
      </c>
      <c r="K368" s="137">
        <f t="shared" si="87"/>
        <v>0</v>
      </c>
      <c r="L368" s="137">
        <f t="shared" si="88"/>
        <v>1</v>
      </c>
      <c r="M368" s="137">
        <f t="shared" si="97"/>
        <v>100</v>
      </c>
      <c r="N368" s="137">
        <f t="shared" si="97"/>
        <v>100</v>
      </c>
      <c r="O368" s="137">
        <f t="shared" si="97"/>
        <v>100</v>
      </c>
      <c r="P368" s="137">
        <f t="shared" si="97"/>
        <v>100</v>
      </c>
      <c r="Q368" s="137">
        <f t="shared" si="97"/>
        <v>100</v>
      </c>
      <c r="R368" s="137">
        <f t="shared" si="97"/>
        <v>100</v>
      </c>
      <c r="S368" s="137">
        <f t="shared" si="97"/>
        <v>100</v>
      </c>
      <c r="T368" s="137">
        <f t="shared" si="97"/>
        <v>100</v>
      </c>
      <c r="U368" s="137">
        <f t="shared" si="97"/>
        <v>100</v>
      </c>
      <c r="V368" s="137">
        <f t="shared" si="97"/>
        <v>100</v>
      </c>
      <c r="W368" s="137">
        <f t="shared" si="98"/>
        <v>100</v>
      </c>
      <c r="X368" s="137">
        <f t="shared" si="98"/>
        <v>100</v>
      </c>
      <c r="Y368" s="137">
        <f t="shared" si="98"/>
        <v>100</v>
      </c>
      <c r="Z368" s="137">
        <f t="shared" si="98"/>
        <v>100</v>
      </c>
      <c r="AA368" s="137">
        <f t="shared" si="98"/>
        <v>100</v>
      </c>
      <c r="AB368" s="137">
        <f t="shared" si="98"/>
        <v>100</v>
      </c>
      <c r="AC368" s="137">
        <f t="shared" si="98"/>
        <v>100</v>
      </c>
      <c r="AD368" s="137">
        <f t="shared" si="98"/>
        <v>100</v>
      </c>
      <c r="AE368" s="137">
        <f t="shared" si="98"/>
        <v>100</v>
      </c>
      <c r="AF368" s="137">
        <f t="shared" si="98"/>
        <v>100</v>
      </c>
      <c r="AG368" s="137">
        <f t="shared" si="98"/>
        <v>100</v>
      </c>
      <c r="AH368" s="137">
        <f t="shared" si="98"/>
        <v>100</v>
      </c>
      <c r="AI368" s="137">
        <f t="shared" si="98"/>
        <v>100</v>
      </c>
      <c r="AJ368" s="137">
        <f t="shared" si="98"/>
        <v>100</v>
      </c>
      <c r="AK368" s="136">
        <f ca="1">IF(AND(AND($AK$3&lt;=B368,B368&lt;=$AK$1),B368&lt;&gt;""),1,0)</f>
        <v>1</v>
      </c>
      <c r="AL368" s="136">
        <f>IF(OR(F368="工事・メンテ（共用可）",F368="要調整"),0.5,IF(F368="ヘリ訓練日",0.4,1))</f>
        <v>1</v>
      </c>
      <c r="AM368" s="136">
        <v>1</v>
      </c>
    </row>
    <row r="369" spans="1:39" ht="37.5">
      <c r="A369" s="149">
        <v>12</v>
      </c>
      <c r="B369" s="150">
        <v>46425</v>
      </c>
      <c r="C369" s="156">
        <v>0</v>
      </c>
      <c r="D369" s="156">
        <v>24</v>
      </c>
      <c r="E369" s="152" t="s">
        <v>28</v>
      </c>
      <c r="F369" s="151" t="s">
        <v>29</v>
      </c>
      <c r="G369" s="154" t="s">
        <v>1</v>
      </c>
      <c r="H369" s="138" t="str">
        <f>IF(OR(G369="中止",G369="取消"),"998",IF(ISNA(MATCH($E369,施設情報!$B$2:$B$96,0)),"999",INDEX(施設情報!$C$2:$C$96,MATCH($E369,施設情報!$B$2:$B$96,0))))</f>
        <v>001</v>
      </c>
      <c r="I369" s="139">
        <f t="shared" si="85"/>
        <v>46425</v>
      </c>
      <c r="J369" s="137" t="str">
        <f t="shared" si="86"/>
        <v>001-46425</v>
      </c>
      <c r="K369" s="137">
        <f t="shared" si="87"/>
        <v>0</v>
      </c>
      <c r="L369" s="137">
        <f t="shared" si="88"/>
        <v>1</v>
      </c>
      <c r="M369" s="137">
        <f t="shared" si="97"/>
        <v>100</v>
      </c>
      <c r="N369" s="137">
        <f t="shared" si="97"/>
        <v>100</v>
      </c>
      <c r="O369" s="137">
        <f t="shared" si="97"/>
        <v>100</v>
      </c>
      <c r="P369" s="137">
        <f t="shared" si="97"/>
        <v>100</v>
      </c>
      <c r="Q369" s="137">
        <f t="shared" si="97"/>
        <v>100</v>
      </c>
      <c r="R369" s="137">
        <f t="shared" si="97"/>
        <v>100</v>
      </c>
      <c r="S369" s="137">
        <f t="shared" si="97"/>
        <v>100</v>
      </c>
      <c r="T369" s="137">
        <f t="shared" si="97"/>
        <v>100</v>
      </c>
      <c r="U369" s="137">
        <f t="shared" si="97"/>
        <v>100</v>
      </c>
      <c r="V369" s="137">
        <f t="shared" si="97"/>
        <v>100</v>
      </c>
      <c r="W369" s="137">
        <f t="shared" si="98"/>
        <v>100</v>
      </c>
      <c r="X369" s="137">
        <f t="shared" si="98"/>
        <v>100</v>
      </c>
      <c r="Y369" s="137">
        <f t="shared" si="98"/>
        <v>100</v>
      </c>
      <c r="Z369" s="137">
        <f t="shared" si="98"/>
        <v>100</v>
      </c>
      <c r="AA369" s="137">
        <f t="shared" si="98"/>
        <v>100</v>
      </c>
      <c r="AB369" s="137">
        <f t="shared" si="98"/>
        <v>100</v>
      </c>
      <c r="AC369" s="137">
        <f t="shared" si="98"/>
        <v>100</v>
      </c>
      <c r="AD369" s="137">
        <f t="shared" si="98"/>
        <v>100</v>
      </c>
      <c r="AE369" s="137">
        <f t="shared" si="98"/>
        <v>100</v>
      </c>
      <c r="AF369" s="137">
        <f t="shared" si="98"/>
        <v>100</v>
      </c>
      <c r="AG369" s="137">
        <f t="shared" si="98"/>
        <v>100</v>
      </c>
      <c r="AH369" s="137">
        <f t="shared" si="98"/>
        <v>100</v>
      </c>
      <c r="AI369" s="137">
        <f t="shared" si="98"/>
        <v>100</v>
      </c>
      <c r="AJ369" s="137">
        <f t="shared" si="98"/>
        <v>100</v>
      </c>
      <c r="AK369" s="136">
        <f ca="1">IF(AND(AND($AK$3&lt;=B369,B369&lt;=$AK$1),B369&lt;&gt;""),1,0)</f>
        <v>1</v>
      </c>
      <c r="AL369" s="136">
        <f>IF(OR(F369="工事・メンテ（共用可）",F369="要調整"),0.5,IF(F369="ヘリ訓練日",0.4,1))</f>
        <v>1</v>
      </c>
      <c r="AM369" s="136">
        <v>1</v>
      </c>
    </row>
    <row r="370" spans="1:39" ht="56.25">
      <c r="A370" s="149">
        <v>341</v>
      </c>
      <c r="B370" s="150">
        <v>46425</v>
      </c>
      <c r="C370" s="156">
        <v>0</v>
      </c>
      <c r="D370" s="156">
        <v>24</v>
      </c>
      <c r="E370" s="152" t="s">
        <v>52</v>
      </c>
      <c r="F370" s="151" t="s">
        <v>95</v>
      </c>
      <c r="G370" s="205" t="s">
        <v>1</v>
      </c>
      <c r="H370" s="138" t="str">
        <f>IF(OR(G370="中止",G370="取消"),"998",IF(ISNA(MATCH($E370,施設情報!$B$2:$B$96,0)),"999",INDEX(施設情報!$C$2:$C$96,MATCH($E370,施設情報!$B$2:$B$96,0))))</f>
        <v>024</v>
      </c>
      <c r="I370" s="139">
        <f t="shared" si="85"/>
        <v>46425</v>
      </c>
      <c r="J370" s="137" t="str">
        <f t="shared" si="86"/>
        <v>024-46425</v>
      </c>
      <c r="K370" s="137">
        <f t="shared" si="87"/>
        <v>0</v>
      </c>
      <c r="L370" s="137">
        <f t="shared" si="88"/>
        <v>1</v>
      </c>
      <c r="M370" s="137">
        <f t="shared" si="97"/>
        <v>100</v>
      </c>
      <c r="N370" s="137">
        <f t="shared" si="97"/>
        <v>100</v>
      </c>
      <c r="O370" s="137">
        <f t="shared" si="97"/>
        <v>100</v>
      </c>
      <c r="P370" s="137">
        <f t="shared" si="97"/>
        <v>100</v>
      </c>
      <c r="Q370" s="137">
        <f t="shared" si="97"/>
        <v>100</v>
      </c>
      <c r="R370" s="137">
        <f t="shared" si="97"/>
        <v>100</v>
      </c>
      <c r="S370" s="137">
        <f t="shared" si="97"/>
        <v>100</v>
      </c>
      <c r="T370" s="137">
        <f t="shared" si="97"/>
        <v>100</v>
      </c>
      <c r="U370" s="137">
        <f t="shared" si="97"/>
        <v>100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100</v>
      </c>
      <c r="AE370" s="137">
        <f t="shared" si="98"/>
        <v>100</v>
      </c>
      <c r="AF370" s="137">
        <f t="shared" si="98"/>
        <v>100</v>
      </c>
      <c r="AG370" s="137">
        <f t="shared" si="98"/>
        <v>100</v>
      </c>
      <c r="AH370" s="137">
        <f t="shared" si="98"/>
        <v>100</v>
      </c>
      <c r="AI370" s="137">
        <f t="shared" si="98"/>
        <v>100</v>
      </c>
      <c r="AJ370" s="137">
        <f t="shared" si="98"/>
        <v>100</v>
      </c>
      <c r="AK370" s="136">
        <f ca="1">IF(AND(AND($AK$3&lt;=B370,B370&lt;=$AK$1),B370&lt;&gt;""),1,0)</f>
        <v>1</v>
      </c>
      <c r="AL370" s="136">
        <f>IF(OR(F370="工事・メンテ（共用可）",F370="要調整"),0.5,IF(F370="ヘリ訓練日",0.4,1))</f>
        <v>1</v>
      </c>
      <c r="AM370" s="136">
        <v>1</v>
      </c>
    </row>
    <row r="371" spans="1:39" ht="56.25">
      <c r="A371" s="149">
        <v>342</v>
      </c>
      <c r="B371" s="150">
        <v>46426</v>
      </c>
      <c r="C371" s="156">
        <v>0</v>
      </c>
      <c r="D371" s="156">
        <v>24</v>
      </c>
      <c r="E371" s="152" t="s">
        <v>52</v>
      </c>
      <c r="F371" s="151" t="s">
        <v>95</v>
      </c>
      <c r="G371" s="205" t="s">
        <v>1</v>
      </c>
      <c r="H371" s="138" t="str">
        <f>IF(OR(G371="中止",G371="取消"),"998",IF(ISNA(MATCH($E371,施設情報!$B$2:$B$96,0)),"999",INDEX(施設情報!$C$2:$C$96,MATCH($E371,施設情報!$B$2:$B$96,0))))</f>
        <v>024</v>
      </c>
      <c r="I371" s="139">
        <f t="shared" si="85"/>
        <v>46426</v>
      </c>
      <c r="J371" s="137" t="str">
        <f t="shared" si="86"/>
        <v>024-46426</v>
      </c>
      <c r="K371" s="137">
        <f t="shared" si="87"/>
        <v>0</v>
      </c>
      <c r="L371" s="137">
        <f t="shared" si="88"/>
        <v>1</v>
      </c>
      <c r="M371" s="137">
        <f t="shared" si="97"/>
        <v>100</v>
      </c>
      <c r="N371" s="137">
        <f t="shared" si="97"/>
        <v>100</v>
      </c>
      <c r="O371" s="137">
        <f t="shared" si="97"/>
        <v>100</v>
      </c>
      <c r="P371" s="137">
        <f t="shared" si="97"/>
        <v>100</v>
      </c>
      <c r="Q371" s="137">
        <f t="shared" si="97"/>
        <v>100</v>
      </c>
      <c r="R371" s="137">
        <f t="shared" si="97"/>
        <v>100</v>
      </c>
      <c r="S371" s="137">
        <f t="shared" si="97"/>
        <v>100</v>
      </c>
      <c r="T371" s="137">
        <f t="shared" si="97"/>
        <v>100</v>
      </c>
      <c r="U371" s="137">
        <f t="shared" si="97"/>
        <v>100</v>
      </c>
      <c r="V371" s="137">
        <f t="shared" si="97"/>
        <v>100</v>
      </c>
      <c r="W371" s="137">
        <f t="shared" si="98"/>
        <v>100</v>
      </c>
      <c r="X371" s="137">
        <f t="shared" si="98"/>
        <v>100</v>
      </c>
      <c r="Y371" s="137">
        <f t="shared" si="98"/>
        <v>100</v>
      </c>
      <c r="Z371" s="137">
        <f t="shared" si="98"/>
        <v>100</v>
      </c>
      <c r="AA371" s="137">
        <f t="shared" si="98"/>
        <v>100</v>
      </c>
      <c r="AB371" s="137">
        <f t="shared" si="98"/>
        <v>100</v>
      </c>
      <c r="AC371" s="137">
        <f t="shared" si="98"/>
        <v>100</v>
      </c>
      <c r="AD371" s="137">
        <f t="shared" si="98"/>
        <v>100</v>
      </c>
      <c r="AE371" s="137">
        <f t="shared" si="98"/>
        <v>100</v>
      </c>
      <c r="AF371" s="137">
        <f t="shared" si="98"/>
        <v>100</v>
      </c>
      <c r="AG371" s="137">
        <f t="shared" si="98"/>
        <v>100</v>
      </c>
      <c r="AH371" s="137">
        <f t="shared" si="98"/>
        <v>100</v>
      </c>
      <c r="AI371" s="137">
        <f t="shared" si="98"/>
        <v>100</v>
      </c>
      <c r="AJ371" s="137">
        <f t="shared" si="98"/>
        <v>100</v>
      </c>
      <c r="AK371" s="136">
        <f ca="1">IF(AND(AND($AK$3&lt;=B371,B371&lt;=$AK$1),B371&lt;&gt;""),1,0)</f>
        <v>1</v>
      </c>
      <c r="AL371" s="136">
        <f>IF(OR(F371="工事・メンテ（共用可）",F371="要調整"),0.5,IF(F371="ヘリ訓練日",0.4,1))</f>
        <v>1</v>
      </c>
      <c r="AM371" s="136">
        <v>1</v>
      </c>
    </row>
    <row r="372" spans="1:39" ht="93.75">
      <c r="A372" s="149">
        <v>807</v>
      </c>
      <c r="B372" s="210">
        <v>46426</v>
      </c>
      <c r="C372" s="211">
        <v>8</v>
      </c>
      <c r="D372" s="211">
        <v>17</v>
      </c>
      <c r="E372" s="215" t="s">
        <v>41</v>
      </c>
      <c r="F372" s="147" t="s">
        <v>95</v>
      </c>
      <c r="G372" s="154" t="s">
        <v>494</v>
      </c>
      <c r="H372" s="138" t="str">
        <f>IF(OR(G372="中止",G372="取消"),"998",IF(ISNA(MATCH($E372,施設情報!$B$2:$B$96,0)),"999",INDEX(施設情報!$C$2:$C$96,MATCH($E372,施設情報!$B$2:$B$96,0))))</f>
        <v>005</v>
      </c>
      <c r="I372" s="139">
        <f t="shared" si="85"/>
        <v>46426</v>
      </c>
      <c r="J372" s="137" t="str">
        <f t="shared" si="86"/>
        <v>005-46426</v>
      </c>
      <c r="K372" s="137">
        <f t="shared" si="87"/>
        <v>0.33333333333333331</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100</v>
      </c>
      <c r="V372" s="137">
        <f t="shared" si="97"/>
        <v>100</v>
      </c>
      <c r="W372" s="137">
        <f t="shared" si="98"/>
        <v>100</v>
      </c>
      <c r="X372" s="137">
        <f t="shared" si="98"/>
        <v>100</v>
      </c>
      <c r="Y372" s="137">
        <f t="shared" si="98"/>
        <v>100</v>
      </c>
      <c r="Z372" s="137">
        <f t="shared" si="98"/>
        <v>100</v>
      </c>
      <c r="AA372" s="137">
        <f t="shared" si="98"/>
        <v>100</v>
      </c>
      <c r="AB372" s="137">
        <f t="shared" si="98"/>
        <v>100</v>
      </c>
      <c r="AC372" s="137">
        <f t="shared" si="98"/>
        <v>100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75">
      <c r="A373" s="149">
        <v>808</v>
      </c>
      <c r="B373" s="210">
        <v>46426</v>
      </c>
      <c r="C373" s="211">
        <v>8</v>
      </c>
      <c r="D373" s="211">
        <v>17</v>
      </c>
      <c r="E373" s="215" t="s">
        <v>42</v>
      </c>
      <c r="F373" s="147" t="s">
        <v>95</v>
      </c>
      <c r="G373" s="154" t="s">
        <v>494</v>
      </c>
      <c r="H373" s="138" t="str">
        <f>IF(OR(G373="中止",G373="取消"),"998",IF(ISNA(MATCH($E373,施設情報!$B$2:$B$96,0)),"999",INDEX(施設情報!$C$2:$C$96,MATCH($E373,施設情報!$B$2:$B$96,0))))</f>
        <v>006</v>
      </c>
      <c r="I373" s="139">
        <f t="shared" si="85"/>
        <v>46426</v>
      </c>
      <c r="J373" s="137" t="str">
        <f t="shared" si="86"/>
        <v>006-46426</v>
      </c>
      <c r="K373" s="137">
        <f t="shared" si="87"/>
        <v>0.33333333333333331</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100</v>
      </c>
      <c r="V373" s="137">
        <f t="shared" si="97"/>
        <v>100</v>
      </c>
      <c r="W373" s="137">
        <f t="shared" si="98"/>
        <v>100</v>
      </c>
      <c r="X373" s="137">
        <f t="shared" si="98"/>
        <v>100</v>
      </c>
      <c r="Y373" s="137">
        <f t="shared" si="98"/>
        <v>100</v>
      </c>
      <c r="Z373" s="137">
        <f t="shared" si="98"/>
        <v>100</v>
      </c>
      <c r="AA373" s="137">
        <f t="shared" si="98"/>
        <v>100</v>
      </c>
      <c r="AB373" s="137">
        <f t="shared" si="98"/>
        <v>100</v>
      </c>
      <c r="AC373" s="137">
        <f t="shared" si="98"/>
        <v>100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37.5">
      <c r="A374" s="149">
        <v>809</v>
      </c>
      <c r="B374" s="210">
        <v>46426</v>
      </c>
      <c r="C374" s="211">
        <v>8</v>
      </c>
      <c r="D374" s="211">
        <v>17</v>
      </c>
      <c r="E374" s="215" t="s">
        <v>87</v>
      </c>
      <c r="F374" s="147" t="s">
        <v>95</v>
      </c>
      <c r="G374" s="154" t="s">
        <v>494</v>
      </c>
      <c r="H374" s="138" t="str">
        <f>IF(OR(G374="中止",G374="取消"),"998",IF(ISNA(MATCH($E374,施設情報!$B$2:$B$96,0)),"999",INDEX(施設情報!$C$2:$C$96,MATCH($E374,施設情報!$B$2:$B$96,0))))</f>
        <v>063</v>
      </c>
      <c r="I374" s="139">
        <f t="shared" si="85"/>
        <v>46426</v>
      </c>
      <c r="J374" s="137" t="str">
        <f t="shared" si="86"/>
        <v>063-46426</v>
      </c>
      <c r="K374" s="137">
        <f t="shared" si="87"/>
        <v>0.33333333333333331</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100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37.5">
      <c r="A375" s="149">
        <v>810</v>
      </c>
      <c r="B375" s="210">
        <v>46426</v>
      </c>
      <c r="C375" s="211">
        <v>8</v>
      </c>
      <c r="D375" s="211">
        <v>17</v>
      </c>
      <c r="E375" s="215" t="s">
        <v>88</v>
      </c>
      <c r="F375" s="147" t="s">
        <v>95</v>
      </c>
      <c r="G375" s="154" t="s">
        <v>494</v>
      </c>
      <c r="H375" s="138" t="str">
        <f>IF(OR(G375="中止",G375="取消"),"998",IF(ISNA(MATCH($E375,施設情報!$B$2:$B$96,0)),"999",INDEX(施設情報!$C$2:$C$96,MATCH($E375,施設情報!$B$2:$B$96,0))))</f>
        <v>064</v>
      </c>
      <c r="I375" s="139">
        <f t="shared" si="85"/>
        <v>46426</v>
      </c>
      <c r="J375" s="137" t="str">
        <f t="shared" si="86"/>
        <v>064-46426</v>
      </c>
      <c r="K375" s="137">
        <f t="shared" si="87"/>
        <v>0.33333333333333331</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100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56.25">
      <c r="A376" s="149">
        <v>811</v>
      </c>
      <c r="B376" s="210">
        <v>46426</v>
      </c>
      <c r="C376" s="211">
        <v>8</v>
      </c>
      <c r="D376" s="211">
        <v>17</v>
      </c>
      <c r="E376" s="215" t="s">
        <v>83</v>
      </c>
      <c r="F376" s="147" t="s">
        <v>95</v>
      </c>
      <c r="G376" s="154" t="s">
        <v>494</v>
      </c>
      <c r="H376" s="138" t="str">
        <f>IF(OR(G376="中止",G376="取消"),"998",IF(ISNA(MATCH($E376,施設情報!$B$2:$B$96,0)),"999",INDEX(施設情報!$C$2:$C$96,MATCH($E376,施設情報!$B$2:$B$96,0))))</f>
        <v>067</v>
      </c>
      <c r="I376" s="139">
        <f t="shared" si="85"/>
        <v>46426</v>
      </c>
      <c r="J376" s="137" t="str">
        <f t="shared" si="86"/>
        <v>067-46426</v>
      </c>
      <c r="K376" s="137">
        <f t="shared" si="87"/>
        <v>0.33333333333333331</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100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56.25">
      <c r="A377" s="149">
        <v>812</v>
      </c>
      <c r="B377" s="210">
        <v>46426</v>
      </c>
      <c r="C377" s="211">
        <v>8</v>
      </c>
      <c r="D377" s="211">
        <v>17</v>
      </c>
      <c r="E377" s="215" t="s">
        <v>84</v>
      </c>
      <c r="F377" s="147" t="s">
        <v>95</v>
      </c>
      <c r="G377" s="154" t="s">
        <v>494</v>
      </c>
      <c r="H377" s="138" t="str">
        <f>IF(OR(G377="中止",G377="取消"),"998",IF(ISNA(MATCH($E377,施設情報!$B$2:$B$96,0)),"999",INDEX(施設情報!$C$2:$C$96,MATCH($E377,施設情報!$B$2:$B$96,0))))</f>
        <v>065</v>
      </c>
      <c r="I377" s="139">
        <f t="shared" si="85"/>
        <v>46426</v>
      </c>
      <c r="J377" s="137" t="str">
        <f t="shared" si="86"/>
        <v>065-46426</v>
      </c>
      <c r="K377" s="137">
        <f t="shared" si="87"/>
        <v>0.33333333333333331</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100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56.25">
      <c r="A378" s="149">
        <v>813</v>
      </c>
      <c r="B378" s="210">
        <v>46426</v>
      </c>
      <c r="C378" s="211">
        <v>8</v>
      </c>
      <c r="D378" s="211">
        <v>17</v>
      </c>
      <c r="E378" s="215" t="s">
        <v>85</v>
      </c>
      <c r="F378" s="147" t="s">
        <v>95</v>
      </c>
      <c r="G378" s="154" t="s">
        <v>494</v>
      </c>
      <c r="H378" s="138" t="str">
        <f>IF(OR(G378="中止",G378="取消"),"998",IF(ISNA(MATCH($E378,施設情報!$B$2:$B$96,0)),"999",INDEX(施設情報!$C$2:$C$96,MATCH($E378,施設情報!$B$2:$B$96,0))))</f>
        <v>066</v>
      </c>
      <c r="I378" s="139">
        <f t="shared" si="85"/>
        <v>46426</v>
      </c>
      <c r="J378" s="137" t="str">
        <f t="shared" si="86"/>
        <v>066-46426</v>
      </c>
      <c r="K378" s="137">
        <f t="shared" si="87"/>
        <v>0.33333333333333331</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100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56.25">
      <c r="A379" s="149">
        <v>814</v>
      </c>
      <c r="B379" s="210">
        <v>46426</v>
      </c>
      <c r="C379" s="211">
        <v>8</v>
      </c>
      <c r="D379" s="211">
        <v>17</v>
      </c>
      <c r="E379" s="215" t="s">
        <v>53</v>
      </c>
      <c r="F379" s="147" t="s">
        <v>95</v>
      </c>
      <c r="G379" s="154" t="s">
        <v>494</v>
      </c>
      <c r="H379" s="138" t="str">
        <f>IF(OR(G379="中止",G379="取消"),"998",IF(ISNA(MATCH($E379,施設情報!$B$2:$B$96,0)),"999",INDEX(施設情報!$C$2:$C$96,MATCH($E379,施設情報!$B$2:$B$96,0))))</f>
        <v>026</v>
      </c>
      <c r="I379" s="139">
        <f t="shared" si="85"/>
        <v>46426</v>
      </c>
      <c r="J379" s="137" t="str">
        <f t="shared" si="86"/>
        <v>026-46426</v>
      </c>
      <c r="K379" s="137">
        <f t="shared" si="87"/>
        <v>0.33333333333333331</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100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56.25">
      <c r="A380" s="149">
        <v>815</v>
      </c>
      <c r="B380" s="210">
        <v>46426</v>
      </c>
      <c r="C380" s="211">
        <v>8</v>
      </c>
      <c r="D380" s="211">
        <v>17</v>
      </c>
      <c r="E380" s="215" t="s">
        <v>30</v>
      </c>
      <c r="F380" s="147" t="s">
        <v>95</v>
      </c>
      <c r="G380" s="154" t="s">
        <v>494</v>
      </c>
      <c r="H380" s="138" t="str">
        <f>IF(OR(G380="中止",G380="取消"),"998",IF(ISNA(MATCH($E380,施設情報!$B$2:$B$96,0)),"999",INDEX(施設情報!$C$2:$C$96,MATCH($E380,施設情報!$B$2:$B$96,0))))</f>
        <v>027</v>
      </c>
      <c r="I380" s="139">
        <f t="shared" si="85"/>
        <v>46426</v>
      </c>
      <c r="J380" s="137" t="str">
        <f t="shared" si="86"/>
        <v>027-46426</v>
      </c>
      <c r="K380" s="137">
        <f t="shared" si="87"/>
        <v>0.33333333333333331</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100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75">
      <c r="A381" s="149">
        <v>816</v>
      </c>
      <c r="B381" s="210">
        <v>46426</v>
      </c>
      <c r="C381" s="211">
        <v>8</v>
      </c>
      <c r="D381" s="211">
        <v>17</v>
      </c>
      <c r="E381" s="215" t="s">
        <v>61</v>
      </c>
      <c r="F381" s="147" t="s">
        <v>95</v>
      </c>
      <c r="G381" s="154" t="s">
        <v>494</v>
      </c>
      <c r="H381" s="138" t="str">
        <f>IF(OR(G381="中止",G381="取消"),"998",IF(ISNA(MATCH($E381,施設情報!$B$2:$B$96,0)),"999",INDEX(施設情報!$C$2:$C$96,MATCH($E381,施設情報!$B$2:$B$96,0))))</f>
        <v>029</v>
      </c>
      <c r="I381" s="139">
        <f t="shared" si="85"/>
        <v>46426</v>
      </c>
      <c r="J381" s="137" t="str">
        <f t="shared" si="86"/>
        <v>029-46426</v>
      </c>
      <c r="K381" s="137">
        <f t="shared" si="87"/>
        <v>0.33333333333333331</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100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75">
      <c r="A382" s="149">
        <v>847</v>
      </c>
      <c r="B382" s="210">
        <v>46426</v>
      </c>
      <c r="C382" s="211">
        <v>8</v>
      </c>
      <c r="D382" s="211">
        <v>17</v>
      </c>
      <c r="E382" s="215" t="s">
        <v>40</v>
      </c>
      <c r="F382" s="147" t="s">
        <v>95</v>
      </c>
      <c r="G382" s="154" t="s">
        <v>494</v>
      </c>
      <c r="H382" s="138" t="str">
        <f>IF(OR(G382="中止",G382="取消"),"998",IF(ISNA(MATCH($E382,施設情報!$B$2:$B$96,0)),"999",INDEX(施設情報!$C$2:$C$96,MATCH($E382,施設情報!$B$2:$B$96,0))))</f>
        <v>004</v>
      </c>
      <c r="I382" s="139">
        <f t="shared" si="85"/>
        <v>46426</v>
      </c>
      <c r="J382" s="137" t="str">
        <f t="shared" si="86"/>
        <v>004-46426</v>
      </c>
      <c r="K382" s="137">
        <f t="shared" si="87"/>
        <v>0.33333333333333331</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100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56.25">
      <c r="A383" s="149">
        <v>343</v>
      </c>
      <c r="B383" s="150">
        <v>46427</v>
      </c>
      <c r="C383" s="156">
        <v>0</v>
      </c>
      <c r="D383" s="156">
        <v>24</v>
      </c>
      <c r="E383" s="152" t="s">
        <v>52</v>
      </c>
      <c r="F383" s="151" t="s">
        <v>95</v>
      </c>
      <c r="G383" s="205" t="s">
        <v>1</v>
      </c>
      <c r="H383" s="138" t="str">
        <f>IF(OR(G383="中止",G383="取消"),"998",IF(ISNA(MATCH($E383,施設情報!$B$2:$B$96,0)),"999",INDEX(施設情報!$C$2:$C$96,MATCH($E383,施設情報!$B$2:$B$96,0))))</f>
        <v>024</v>
      </c>
      <c r="I383" s="139">
        <f t="shared" si="85"/>
        <v>46427</v>
      </c>
      <c r="J383" s="137" t="str">
        <f t="shared" si="86"/>
        <v>024-46427</v>
      </c>
      <c r="K383" s="137">
        <f t="shared" si="87"/>
        <v>0</v>
      </c>
      <c r="L383" s="137">
        <f t="shared" si="88"/>
        <v>1</v>
      </c>
      <c r="M383" s="137">
        <f t="shared" si="99"/>
        <v>100</v>
      </c>
      <c r="N383" s="137">
        <f t="shared" si="99"/>
        <v>100</v>
      </c>
      <c r="O383" s="137">
        <f t="shared" si="99"/>
        <v>100</v>
      </c>
      <c r="P383" s="137">
        <f t="shared" si="99"/>
        <v>100</v>
      </c>
      <c r="Q383" s="137">
        <f t="shared" si="99"/>
        <v>100</v>
      </c>
      <c r="R383" s="137">
        <f t="shared" si="99"/>
        <v>100</v>
      </c>
      <c r="S383" s="137">
        <f t="shared" si="99"/>
        <v>100</v>
      </c>
      <c r="T383" s="137">
        <f t="shared" si="99"/>
        <v>100</v>
      </c>
      <c r="U383" s="137">
        <f t="shared" si="99"/>
        <v>100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100</v>
      </c>
      <c r="AE383" s="137">
        <f t="shared" si="100"/>
        <v>100</v>
      </c>
      <c r="AF383" s="137">
        <f t="shared" si="100"/>
        <v>100</v>
      </c>
      <c r="AG383" s="137">
        <f t="shared" si="100"/>
        <v>100</v>
      </c>
      <c r="AH383" s="137">
        <f t="shared" si="100"/>
        <v>100</v>
      </c>
      <c r="AI383" s="137">
        <f t="shared" si="100"/>
        <v>100</v>
      </c>
      <c r="AJ383" s="137">
        <f t="shared" si="100"/>
        <v>100</v>
      </c>
      <c r="AK383" s="136">
        <f ca="1">IF(AND(AND($AK$3&lt;=B383,B383&lt;=$AK$1),B383&lt;&gt;""),1,0)</f>
        <v>1</v>
      </c>
      <c r="AL383" s="136">
        <f>IF(OR(F383="工事・メンテ（共用可）",F383="要調整"),0.5,IF(F383="ヘリ訓練日",0.4,1))</f>
        <v>1</v>
      </c>
      <c r="AM383" s="136">
        <v>1</v>
      </c>
    </row>
    <row r="384" spans="1:39" ht="56.25">
      <c r="A384" s="149">
        <v>344</v>
      </c>
      <c r="B384" s="150">
        <v>46428</v>
      </c>
      <c r="C384" s="156">
        <v>0</v>
      </c>
      <c r="D384" s="156">
        <v>24</v>
      </c>
      <c r="E384" s="152" t="s">
        <v>52</v>
      </c>
      <c r="F384" s="151" t="s">
        <v>95</v>
      </c>
      <c r="G384" s="205" t="s">
        <v>1</v>
      </c>
      <c r="H384" s="138" t="str">
        <f>IF(OR(G384="中止",G384="取消"),"998",IF(ISNA(MATCH($E384,施設情報!$B$2:$B$96,0)),"999",INDEX(施設情報!$C$2:$C$96,MATCH($E384,施設情報!$B$2:$B$96,0))))</f>
        <v>024</v>
      </c>
      <c r="I384" s="139">
        <f t="shared" si="85"/>
        <v>46428</v>
      </c>
      <c r="J384" s="137" t="str">
        <f t="shared" si="86"/>
        <v>024-46428</v>
      </c>
      <c r="K384" s="137">
        <f t="shared" si="87"/>
        <v>0</v>
      </c>
      <c r="L384" s="137">
        <f t="shared" si="88"/>
        <v>1</v>
      </c>
      <c r="M384" s="137">
        <f t="shared" si="99"/>
        <v>100</v>
      </c>
      <c r="N384" s="137">
        <f t="shared" si="99"/>
        <v>100</v>
      </c>
      <c r="O384" s="137">
        <f t="shared" si="99"/>
        <v>100</v>
      </c>
      <c r="P384" s="137">
        <f t="shared" si="99"/>
        <v>100</v>
      </c>
      <c r="Q384" s="137">
        <f t="shared" si="99"/>
        <v>100</v>
      </c>
      <c r="R384" s="137">
        <f t="shared" si="99"/>
        <v>100</v>
      </c>
      <c r="S384" s="137">
        <f t="shared" si="99"/>
        <v>100</v>
      </c>
      <c r="T384" s="137">
        <f t="shared" si="99"/>
        <v>100</v>
      </c>
      <c r="U384" s="137">
        <f t="shared" si="99"/>
        <v>100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100</v>
      </c>
      <c r="AE384" s="137">
        <f t="shared" si="100"/>
        <v>100</v>
      </c>
      <c r="AF384" s="137">
        <f t="shared" si="100"/>
        <v>100</v>
      </c>
      <c r="AG384" s="137">
        <f t="shared" si="100"/>
        <v>100</v>
      </c>
      <c r="AH384" s="137">
        <f t="shared" si="100"/>
        <v>100</v>
      </c>
      <c r="AI384" s="137">
        <f t="shared" si="100"/>
        <v>100</v>
      </c>
      <c r="AJ384" s="137">
        <f t="shared" si="100"/>
        <v>100</v>
      </c>
      <c r="AK384" s="136">
        <f ca="1">IF(AND(AND($AK$3&lt;=B384,B384&lt;=$AK$1),B384&lt;&gt;""),1,0)</f>
        <v>1</v>
      </c>
      <c r="AL384" s="136">
        <f>IF(OR(F384="工事・メンテ（共用可）",F384="要調整"),0.5,IF(F384="ヘリ訓練日",0.4,1))</f>
        <v>1</v>
      </c>
      <c r="AM384" s="136">
        <v>1</v>
      </c>
    </row>
    <row r="385" spans="1:39" ht="37.5">
      <c r="A385" s="149">
        <v>107</v>
      </c>
      <c r="B385" s="150">
        <v>46429</v>
      </c>
      <c r="C385" s="156">
        <v>0</v>
      </c>
      <c r="D385" s="156">
        <v>24</v>
      </c>
      <c r="E385" s="152" t="s">
        <v>28</v>
      </c>
      <c r="F385" s="151" t="s">
        <v>29</v>
      </c>
      <c r="G385" s="154" t="s">
        <v>1</v>
      </c>
      <c r="H385" s="138" t="str">
        <f>IF(OR(G385="中止",G385="取消"),"998",IF(ISNA(MATCH($E385,施設情報!$B$2:$B$96,0)),"999",INDEX(施設情報!$C$2:$C$96,MATCH($E385,施設情報!$B$2:$B$96,0))))</f>
        <v>001</v>
      </c>
      <c r="I385" s="139">
        <f t="shared" si="85"/>
        <v>46429</v>
      </c>
      <c r="J385" s="137" t="str">
        <f t="shared" si="86"/>
        <v>001-46429</v>
      </c>
      <c r="K385" s="137">
        <f t="shared" si="87"/>
        <v>0</v>
      </c>
      <c r="L385" s="137">
        <f t="shared" si="88"/>
        <v>1</v>
      </c>
      <c r="M385" s="137">
        <f t="shared" ref="M385:V394" si="101">IF(AND(M$3&gt;=$K385,M$3&lt;$L385),100*$AM385,0)</f>
        <v>100</v>
      </c>
      <c r="N385" s="137">
        <f t="shared" si="101"/>
        <v>100</v>
      </c>
      <c r="O385" s="137">
        <f t="shared" si="101"/>
        <v>100</v>
      </c>
      <c r="P385" s="137">
        <f t="shared" si="101"/>
        <v>100</v>
      </c>
      <c r="Q385" s="137">
        <f t="shared" si="101"/>
        <v>100</v>
      </c>
      <c r="R385" s="137">
        <f t="shared" si="101"/>
        <v>100</v>
      </c>
      <c r="S385" s="137">
        <f t="shared" si="101"/>
        <v>100</v>
      </c>
      <c r="T385" s="137">
        <f t="shared" si="101"/>
        <v>100</v>
      </c>
      <c r="U385" s="137">
        <f t="shared" si="101"/>
        <v>100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100</v>
      </c>
      <c r="AE385" s="137">
        <f t="shared" si="102"/>
        <v>100</v>
      </c>
      <c r="AF385" s="137">
        <f t="shared" si="102"/>
        <v>100</v>
      </c>
      <c r="AG385" s="137">
        <f t="shared" si="102"/>
        <v>100</v>
      </c>
      <c r="AH385" s="137">
        <f t="shared" si="102"/>
        <v>100</v>
      </c>
      <c r="AI385" s="137">
        <f t="shared" si="102"/>
        <v>100</v>
      </c>
      <c r="AJ385" s="137">
        <f t="shared" si="102"/>
        <v>100</v>
      </c>
      <c r="AK385" s="136">
        <f ca="1">IF(AND(AND($AK$3&lt;=B385,B385&lt;=$AK$1),B385&lt;&gt;""),1,0)</f>
        <v>1</v>
      </c>
      <c r="AL385" s="136">
        <f>IF(OR(F385="工事・メンテ（共用可）",F385="要調整"),0.5,IF(F385="ヘリ訓練日",0.4,1))</f>
        <v>1</v>
      </c>
      <c r="AM385" s="136">
        <v>1</v>
      </c>
    </row>
    <row r="386" spans="1:39" ht="56.25">
      <c r="A386" s="149">
        <v>345</v>
      </c>
      <c r="B386" s="150">
        <v>46429</v>
      </c>
      <c r="C386" s="156">
        <v>0</v>
      </c>
      <c r="D386" s="156">
        <v>24</v>
      </c>
      <c r="E386" s="152" t="s">
        <v>52</v>
      </c>
      <c r="F386" s="151" t="s">
        <v>95</v>
      </c>
      <c r="G386" s="205" t="s">
        <v>1</v>
      </c>
      <c r="H386" s="138" t="str">
        <f>IF(OR(G386="中止",G386="取消"),"998",IF(ISNA(MATCH($E386,施設情報!$B$2:$B$96,0)),"999",INDEX(施設情報!$C$2:$C$96,MATCH($E386,施設情報!$B$2:$B$96,0))))</f>
        <v>024</v>
      </c>
      <c r="I386" s="139">
        <f t="shared" si="85"/>
        <v>46429</v>
      </c>
      <c r="J386" s="137" t="str">
        <f t="shared" si="86"/>
        <v>024-46429</v>
      </c>
      <c r="K386" s="137">
        <f t="shared" si="87"/>
        <v>0</v>
      </c>
      <c r="L386" s="137">
        <f t="shared" si="88"/>
        <v>1</v>
      </c>
      <c r="M386" s="137">
        <f t="shared" si="101"/>
        <v>100</v>
      </c>
      <c r="N386" s="137">
        <f t="shared" si="101"/>
        <v>100</v>
      </c>
      <c r="O386" s="137">
        <f t="shared" si="101"/>
        <v>100</v>
      </c>
      <c r="P386" s="137">
        <f t="shared" si="101"/>
        <v>100</v>
      </c>
      <c r="Q386" s="137">
        <f t="shared" si="101"/>
        <v>100</v>
      </c>
      <c r="R386" s="137">
        <f t="shared" si="101"/>
        <v>100</v>
      </c>
      <c r="S386" s="137">
        <f t="shared" si="101"/>
        <v>100</v>
      </c>
      <c r="T386" s="137">
        <f t="shared" si="101"/>
        <v>100</v>
      </c>
      <c r="U386" s="137">
        <f t="shared" si="101"/>
        <v>100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100</v>
      </c>
      <c r="AE386" s="137">
        <f t="shared" si="102"/>
        <v>100</v>
      </c>
      <c r="AF386" s="137">
        <f t="shared" si="102"/>
        <v>100</v>
      </c>
      <c r="AG386" s="137">
        <f t="shared" si="102"/>
        <v>100</v>
      </c>
      <c r="AH386" s="137">
        <f t="shared" si="102"/>
        <v>100</v>
      </c>
      <c r="AI386" s="137">
        <f t="shared" si="102"/>
        <v>100</v>
      </c>
      <c r="AJ386" s="137">
        <f t="shared" si="102"/>
        <v>100</v>
      </c>
      <c r="AK386" s="136">
        <f ca="1">IF(AND(AND($AK$3&lt;=B386,B386&lt;=$AK$1),B386&lt;&gt;""),1,0)</f>
        <v>1</v>
      </c>
      <c r="AL386" s="136">
        <f>IF(OR(F386="工事・メンテ（共用可）",F386="要調整"),0.5,IF(F386="ヘリ訓練日",0.4,1))</f>
        <v>1</v>
      </c>
      <c r="AM386" s="136">
        <v>1</v>
      </c>
    </row>
    <row r="387" spans="1:39" ht="54">
      <c r="A387" s="149">
        <v>291</v>
      </c>
      <c r="B387" s="210">
        <v>46430</v>
      </c>
      <c r="C387" s="211">
        <v>9</v>
      </c>
      <c r="D387" s="211">
        <v>17</v>
      </c>
      <c r="E387" s="152" t="s">
        <v>38</v>
      </c>
      <c r="F387" s="147" t="s">
        <v>490</v>
      </c>
      <c r="G387" s="205" t="s">
        <v>491</v>
      </c>
      <c r="H387" s="138" t="str">
        <f>IF(OR(G387="中止",G387="取消"),"998",IF(ISNA(MATCH($E387,施設情報!$B$2:$B$96,0)),"999",INDEX(施設情報!$C$2:$C$96,MATCH($E387,施設情報!$B$2:$B$96,0))))</f>
        <v>002</v>
      </c>
      <c r="I387" s="139">
        <f t="shared" si="85"/>
        <v>46430</v>
      </c>
      <c r="J387" s="137" t="str">
        <f t="shared" si="86"/>
        <v>002-46430</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56.25">
      <c r="A388" s="149">
        <v>346</v>
      </c>
      <c r="B388" s="150">
        <v>46430</v>
      </c>
      <c r="C388" s="156">
        <v>0</v>
      </c>
      <c r="D388" s="156">
        <v>24</v>
      </c>
      <c r="E388" s="152" t="s">
        <v>52</v>
      </c>
      <c r="F388" s="151" t="s">
        <v>95</v>
      </c>
      <c r="G388" s="205" t="s">
        <v>1</v>
      </c>
      <c r="H388" s="138" t="str">
        <f>IF(OR(G388="中止",G388="取消"),"998",IF(ISNA(MATCH($E388,施設情報!$B$2:$B$96,0)),"999",INDEX(施設情報!$C$2:$C$96,MATCH($E388,施設情報!$B$2:$B$96,0))))</f>
        <v>024</v>
      </c>
      <c r="I388" s="139">
        <f t="shared" si="85"/>
        <v>46430</v>
      </c>
      <c r="J388" s="137" t="str">
        <f t="shared" si="86"/>
        <v>024-46430</v>
      </c>
      <c r="K388" s="137">
        <f t="shared" si="87"/>
        <v>0</v>
      </c>
      <c r="L388" s="137">
        <f t="shared" si="88"/>
        <v>1</v>
      </c>
      <c r="M388" s="137">
        <f t="shared" si="101"/>
        <v>100</v>
      </c>
      <c r="N388" s="137">
        <f t="shared" si="101"/>
        <v>100</v>
      </c>
      <c r="O388" s="137">
        <f t="shared" si="101"/>
        <v>100</v>
      </c>
      <c r="P388" s="137">
        <f t="shared" si="101"/>
        <v>100</v>
      </c>
      <c r="Q388" s="137">
        <f t="shared" si="101"/>
        <v>100</v>
      </c>
      <c r="R388" s="137">
        <f t="shared" si="101"/>
        <v>100</v>
      </c>
      <c r="S388" s="137">
        <f t="shared" si="101"/>
        <v>100</v>
      </c>
      <c r="T388" s="137">
        <f t="shared" si="101"/>
        <v>100</v>
      </c>
      <c r="U388" s="137">
        <f t="shared" si="101"/>
        <v>100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100</v>
      </c>
      <c r="AE388" s="137">
        <f t="shared" si="102"/>
        <v>100</v>
      </c>
      <c r="AF388" s="137">
        <f t="shared" si="102"/>
        <v>100</v>
      </c>
      <c r="AG388" s="137">
        <f t="shared" si="102"/>
        <v>100</v>
      </c>
      <c r="AH388" s="137">
        <f t="shared" si="102"/>
        <v>100</v>
      </c>
      <c r="AI388" s="137">
        <f t="shared" si="102"/>
        <v>100</v>
      </c>
      <c r="AJ388" s="137">
        <f t="shared" si="102"/>
        <v>100</v>
      </c>
      <c r="AK388" s="136">
        <f ca="1">IF(AND(AND($AK$3&lt;=B388,B388&lt;=$AK$1),B388&lt;&gt;""),1,0)</f>
        <v>1</v>
      </c>
      <c r="AL388" s="136">
        <f>IF(OR(F388="工事・メンテ（共用可）",F388="要調整"),0.5,IF(F388="ヘリ訓練日",0.4,1))</f>
        <v>1</v>
      </c>
      <c r="AM388" s="136">
        <v>1</v>
      </c>
    </row>
    <row r="389" spans="1:39" ht="56.25">
      <c r="A389" s="149">
        <v>589</v>
      </c>
      <c r="B389" s="150">
        <v>46430</v>
      </c>
      <c r="C389" s="156">
        <v>9</v>
      </c>
      <c r="D389" s="156">
        <v>17</v>
      </c>
      <c r="E389" s="152" t="s">
        <v>31</v>
      </c>
      <c r="F389" s="151" t="s">
        <v>490</v>
      </c>
      <c r="G389" s="154" t="s">
        <v>493</v>
      </c>
      <c r="H389" s="138" t="str">
        <f>IF(OR(G389="中止",G389="取消"),"998",IF(ISNA(MATCH($E389,施設情報!$B$2:$B$96,0)),"999",INDEX(施設情報!$C$2:$C$96,MATCH($E389,施設情報!$B$2:$B$96,0))))</f>
        <v>998</v>
      </c>
      <c r="I389" s="139">
        <f t="shared" ref="I389:I452" si="103">B389</f>
        <v>46430</v>
      </c>
      <c r="J389" s="137" t="str">
        <f t="shared" ref="J389:J452" si="104">H389&amp;"-"&amp;I389</f>
        <v>998-46430</v>
      </c>
      <c r="K389" s="137">
        <f t="shared" ref="K389:K452" si="105">C389/24</f>
        <v>0.375</v>
      </c>
      <c r="L389" s="137">
        <f t="shared" ref="L389:L452"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37.5">
      <c r="A390" s="149">
        <v>590</v>
      </c>
      <c r="B390" s="150">
        <v>46430</v>
      </c>
      <c r="C390" s="156">
        <v>9</v>
      </c>
      <c r="D390" s="156">
        <v>17</v>
      </c>
      <c r="E390" s="152" t="s">
        <v>2</v>
      </c>
      <c r="F390" s="151" t="s">
        <v>490</v>
      </c>
      <c r="G390" s="154" t="s">
        <v>493</v>
      </c>
      <c r="H390" s="138" t="str">
        <f>IF(OR(G390="中止",G390="取消"),"998",IF(ISNA(MATCH($E390,施設情報!$B$2:$B$96,0)),"999",INDEX(施設情報!$C$2:$C$96,MATCH($E390,施設情報!$B$2:$B$96,0))))</f>
        <v>998</v>
      </c>
      <c r="I390" s="139">
        <f t="shared" si="103"/>
        <v>46430</v>
      </c>
      <c r="J390" s="137" t="str">
        <f t="shared" si="104"/>
        <v>998-46430</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54">
      <c r="A391" s="149">
        <v>591</v>
      </c>
      <c r="B391" s="150">
        <v>46430</v>
      </c>
      <c r="C391" s="156">
        <v>9</v>
      </c>
      <c r="D391" s="156">
        <v>17</v>
      </c>
      <c r="E391" s="152" t="s">
        <v>38</v>
      </c>
      <c r="F391" s="151" t="s">
        <v>490</v>
      </c>
      <c r="G391" s="154" t="s">
        <v>493</v>
      </c>
      <c r="H391" s="138" t="str">
        <f>IF(OR(G391="中止",G391="取消"),"998",IF(ISNA(MATCH($E391,施設情報!$B$2:$B$96,0)),"999",INDEX(施設情報!$C$2:$C$96,MATCH($E391,施設情報!$B$2:$B$96,0))))</f>
        <v>998</v>
      </c>
      <c r="I391" s="139">
        <f t="shared" si="103"/>
        <v>46430</v>
      </c>
      <c r="J391" s="137" t="str">
        <f t="shared" si="104"/>
        <v>998-46430</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100</v>
      </c>
      <c r="W391" s="137">
        <f t="shared" si="102"/>
        <v>100</v>
      </c>
      <c r="X391" s="137">
        <f t="shared" si="102"/>
        <v>100</v>
      </c>
      <c r="Y391" s="137">
        <f t="shared" si="102"/>
        <v>100</v>
      </c>
      <c r="Z391" s="137">
        <f t="shared" si="102"/>
        <v>100</v>
      </c>
      <c r="AA391" s="137">
        <f t="shared" si="102"/>
        <v>100</v>
      </c>
      <c r="AB391" s="137">
        <f t="shared" si="102"/>
        <v>100</v>
      </c>
      <c r="AC391" s="137">
        <f t="shared" si="102"/>
        <v>100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1</v>
      </c>
      <c r="AM391" s="136">
        <v>1</v>
      </c>
    </row>
    <row r="392" spans="1:39" ht="54">
      <c r="A392" s="149">
        <v>592</v>
      </c>
      <c r="B392" s="150">
        <v>46430</v>
      </c>
      <c r="C392" s="156">
        <v>9</v>
      </c>
      <c r="D392" s="156">
        <v>17</v>
      </c>
      <c r="E392" s="152" t="s">
        <v>38</v>
      </c>
      <c r="F392" s="151" t="s">
        <v>490</v>
      </c>
      <c r="G392" s="154" t="s">
        <v>494</v>
      </c>
      <c r="H392" s="138" t="str">
        <f>IF(OR(G392="中止",G392="取消"),"998",IF(ISNA(MATCH($E392,施設情報!$B$2:$B$96,0)),"999",INDEX(施設情報!$C$2:$C$96,MATCH($E392,施設情報!$B$2:$B$96,0))))</f>
        <v>002</v>
      </c>
      <c r="I392" s="139">
        <f t="shared" si="103"/>
        <v>46430</v>
      </c>
      <c r="J392" s="137" t="str">
        <f t="shared" si="104"/>
        <v>002-46430</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100</v>
      </c>
      <c r="W392" s="137">
        <f t="shared" si="102"/>
        <v>100</v>
      </c>
      <c r="X392" s="137">
        <f t="shared" si="102"/>
        <v>100</v>
      </c>
      <c r="Y392" s="137">
        <f t="shared" si="102"/>
        <v>100</v>
      </c>
      <c r="Z392" s="137">
        <f t="shared" si="102"/>
        <v>100</v>
      </c>
      <c r="AA392" s="137">
        <f t="shared" si="102"/>
        <v>100</v>
      </c>
      <c r="AB392" s="137">
        <f t="shared" si="102"/>
        <v>100</v>
      </c>
      <c r="AC392" s="137">
        <f t="shared" si="102"/>
        <v>100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1</v>
      </c>
      <c r="AM392" s="136">
        <v>1</v>
      </c>
    </row>
    <row r="393" spans="1:39" ht="37.5">
      <c r="A393" s="149">
        <v>593</v>
      </c>
      <c r="B393" s="150">
        <v>46430</v>
      </c>
      <c r="C393" s="156">
        <v>9</v>
      </c>
      <c r="D393" s="156">
        <v>17</v>
      </c>
      <c r="E393" s="152" t="s">
        <v>39</v>
      </c>
      <c r="F393" s="151" t="s">
        <v>492</v>
      </c>
      <c r="G393" s="154" t="s">
        <v>494</v>
      </c>
      <c r="H393" s="138" t="str">
        <f>IF(OR(G393="中止",G393="取消"),"998",IF(ISNA(MATCH($E393,施設情報!$B$2:$B$96,0)),"999",INDEX(施設情報!$C$2:$C$96,MATCH($E393,施設情報!$B$2:$B$96,0))))</f>
        <v>003</v>
      </c>
      <c r="I393" s="139">
        <f t="shared" si="103"/>
        <v>46430</v>
      </c>
      <c r="J393" s="137" t="str">
        <f t="shared" si="104"/>
        <v>003-46430</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100</v>
      </c>
      <c r="W393" s="137">
        <f t="shared" si="102"/>
        <v>100</v>
      </c>
      <c r="X393" s="137">
        <f t="shared" si="102"/>
        <v>100</v>
      </c>
      <c r="Y393" s="137">
        <f t="shared" si="102"/>
        <v>100</v>
      </c>
      <c r="Z393" s="137">
        <f t="shared" si="102"/>
        <v>100</v>
      </c>
      <c r="AA393" s="137">
        <f t="shared" si="102"/>
        <v>100</v>
      </c>
      <c r="AB393" s="137">
        <f t="shared" si="102"/>
        <v>100</v>
      </c>
      <c r="AC393" s="137">
        <f t="shared" si="102"/>
        <v>100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1</v>
      </c>
      <c r="AM393" s="136">
        <v>1</v>
      </c>
    </row>
    <row r="394" spans="1:39" ht="75">
      <c r="A394" s="149">
        <v>594</v>
      </c>
      <c r="B394" s="150">
        <v>46430</v>
      </c>
      <c r="C394" s="156">
        <v>9</v>
      </c>
      <c r="D394" s="156">
        <v>17</v>
      </c>
      <c r="E394" s="152" t="s">
        <v>40</v>
      </c>
      <c r="F394" s="151" t="s">
        <v>492</v>
      </c>
      <c r="G394" s="154" t="s">
        <v>494</v>
      </c>
      <c r="H394" s="138" t="str">
        <f>IF(OR(G394="中止",G394="取消"),"998",IF(ISNA(MATCH($E394,施設情報!$B$2:$B$96,0)),"999",INDEX(施設情報!$C$2:$C$96,MATCH($E394,施設情報!$B$2:$B$96,0))))</f>
        <v>004</v>
      </c>
      <c r="I394" s="139">
        <f t="shared" si="103"/>
        <v>46430</v>
      </c>
      <c r="J394" s="137" t="str">
        <f t="shared" si="104"/>
        <v>004-46430</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93.75">
      <c r="A395" s="149">
        <v>595</v>
      </c>
      <c r="B395" s="150">
        <v>46430</v>
      </c>
      <c r="C395" s="156">
        <v>9</v>
      </c>
      <c r="D395" s="156">
        <v>17</v>
      </c>
      <c r="E395" s="152" t="s">
        <v>41</v>
      </c>
      <c r="F395" s="151" t="s">
        <v>492</v>
      </c>
      <c r="G395" s="154" t="s">
        <v>494</v>
      </c>
      <c r="H395" s="138" t="str">
        <f>IF(OR(G395="中止",G395="取消"),"998",IF(ISNA(MATCH($E395,施設情報!$B$2:$B$96,0)),"999",INDEX(施設情報!$C$2:$C$96,MATCH($E395,施設情報!$B$2:$B$96,0))))</f>
        <v>005</v>
      </c>
      <c r="I395" s="139">
        <f t="shared" si="103"/>
        <v>46430</v>
      </c>
      <c r="J395" s="137" t="str">
        <f t="shared" si="104"/>
        <v>005-46430</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100</v>
      </c>
      <c r="W395" s="137">
        <f t="shared" ref="W395:AJ404" si="108">IF(AND(W$3&gt;=$K395,W$3&lt;$L395),100*$AM395,0)</f>
        <v>100</v>
      </c>
      <c r="X395" s="137">
        <f t="shared" si="108"/>
        <v>100</v>
      </c>
      <c r="Y395" s="137">
        <f t="shared" si="108"/>
        <v>100</v>
      </c>
      <c r="Z395" s="137">
        <f t="shared" si="108"/>
        <v>100</v>
      </c>
      <c r="AA395" s="137">
        <f t="shared" si="108"/>
        <v>100</v>
      </c>
      <c r="AB395" s="137">
        <f t="shared" si="108"/>
        <v>100</v>
      </c>
      <c r="AC395" s="137">
        <f t="shared" si="108"/>
        <v>100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1</v>
      </c>
      <c r="AM395" s="136">
        <v>1</v>
      </c>
    </row>
    <row r="396" spans="1:39" ht="75">
      <c r="A396" s="149">
        <v>596</v>
      </c>
      <c r="B396" s="150">
        <v>46430</v>
      </c>
      <c r="C396" s="156">
        <v>9</v>
      </c>
      <c r="D396" s="156">
        <v>17</v>
      </c>
      <c r="E396" s="152" t="s">
        <v>42</v>
      </c>
      <c r="F396" s="151" t="s">
        <v>492</v>
      </c>
      <c r="G396" s="154" t="s">
        <v>494</v>
      </c>
      <c r="H396" s="138" t="str">
        <f>IF(OR(G396="中止",G396="取消"),"998",IF(ISNA(MATCH($E396,施設情報!$B$2:$B$96,0)),"999",INDEX(施設情報!$C$2:$C$96,MATCH($E396,施設情報!$B$2:$B$96,0))))</f>
        <v>006</v>
      </c>
      <c r="I396" s="139">
        <f t="shared" si="103"/>
        <v>46430</v>
      </c>
      <c r="J396" s="137" t="str">
        <f t="shared" si="104"/>
        <v>006-46430</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100</v>
      </c>
      <c r="W396" s="137">
        <f t="shared" si="108"/>
        <v>100</v>
      </c>
      <c r="X396" s="137">
        <f t="shared" si="108"/>
        <v>100</v>
      </c>
      <c r="Y396" s="137">
        <f t="shared" si="108"/>
        <v>100</v>
      </c>
      <c r="Z396" s="137">
        <f t="shared" si="108"/>
        <v>100</v>
      </c>
      <c r="AA396" s="137">
        <f t="shared" si="108"/>
        <v>100</v>
      </c>
      <c r="AB396" s="137">
        <f t="shared" si="108"/>
        <v>100</v>
      </c>
      <c r="AC396" s="137">
        <f t="shared" si="108"/>
        <v>100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1</v>
      </c>
      <c r="AM396" s="136">
        <v>1</v>
      </c>
    </row>
    <row r="397" spans="1:39" ht="37.5">
      <c r="A397" s="149">
        <v>597</v>
      </c>
      <c r="B397" s="150">
        <v>46430</v>
      </c>
      <c r="C397" s="156">
        <v>9</v>
      </c>
      <c r="D397" s="156">
        <v>17</v>
      </c>
      <c r="E397" s="152" t="s">
        <v>2</v>
      </c>
      <c r="F397" s="151" t="s">
        <v>490</v>
      </c>
      <c r="G397" s="154" t="s">
        <v>494</v>
      </c>
      <c r="H397" s="138" t="str">
        <f>IF(OR(G397="中止",G397="取消"),"998",IF(ISNA(MATCH($E397,施設情報!$B$2:$B$96,0)),"999",INDEX(施設情報!$C$2:$C$96,MATCH($E397,施設情報!$B$2:$B$96,0))))</f>
        <v>008</v>
      </c>
      <c r="I397" s="139">
        <f t="shared" si="103"/>
        <v>46430</v>
      </c>
      <c r="J397" s="137" t="str">
        <f t="shared" si="104"/>
        <v>008-46430</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56.25">
      <c r="A398" s="149">
        <v>598</v>
      </c>
      <c r="B398" s="150">
        <v>46430</v>
      </c>
      <c r="C398" s="156">
        <v>9</v>
      </c>
      <c r="D398" s="156">
        <v>17</v>
      </c>
      <c r="E398" s="152" t="s">
        <v>43</v>
      </c>
      <c r="F398" s="151" t="s">
        <v>495</v>
      </c>
      <c r="G398" s="154" t="s">
        <v>494</v>
      </c>
      <c r="H398" s="138" t="str">
        <f>IF(OR(G398="中止",G398="取消"),"998",IF(ISNA(MATCH($E398,施設情報!$B$2:$B$96,0)),"999",INDEX(施設情報!$C$2:$C$96,MATCH($E398,施設情報!$B$2:$B$96,0))))</f>
        <v>014</v>
      </c>
      <c r="I398" s="139">
        <f t="shared" si="103"/>
        <v>46430</v>
      </c>
      <c r="J398" s="137" t="str">
        <f t="shared" si="104"/>
        <v>014-46430</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50</v>
      </c>
      <c r="W398" s="137">
        <f t="shared" si="108"/>
        <v>50</v>
      </c>
      <c r="X398" s="137">
        <f t="shared" si="108"/>
        <v>50</v>
      </c>
      <c r="Y398" s="137">
        <f t="shared" si="108"/>
        <v>50</v>
      </c>
      <c r="Z398" s="137">
        <f t="shared" si="108"/>
        <v>50</v>
      </c>
      <c r="AA398" s="137">
        <f t="shared" si="108"/>
        <v>50</v>
      </c>
      <c r="AB398" s="137">
        <f t="shared" si="108"/>
        <v>50</v>
      </c>
      <c r="AC398" s="137">
        <f t="shared" si="108"/>
        <v>50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0.5</v>
      </c>
      <c r="AM398" s="136">
        <v>0.5</v>
      </c>
    </row>
    <row r="399" spans="1:39" ht="56.25">
      <c r="A399" s="149">
        <v>599</v>
      </c>
      <c r="B399" s="150">
        <v>46430</v>
      </c>
      <c r="C399" s="156">
        <v>9</v>
      </c>
      <c r="D399" s="156">
        <v>17</v>
      </c>
      <c r="E399" s="152" t="s">
        <v>44</v>
      </c>
      <c r="F399" s="151" t="s">
        <v>495</v>
      </c>
      <c r="G399" s="154" t="s">
        <v>494</v>
      </c>
      <c r="H399" s="138" t="str">
        <f>IF(OR(G399="中止",G399="取消"),"998",IF(ISNA(MATCH($E399,施設情報!$B$2:$B$96,0)),"999",INDEX(施設情報!$C$2:$C$96,MATCH($E399,施設情報!$B$2:$B$96,0))))</f>
        <v>015</v>
      </c>
      <c r="I399" s="139">
        <f t="shared" si="103"/>
        <v>46430</v>
      </c>
      <c r="J399" s="137" t="str">
        <f t="shared" si="104"/>
        <v>015-46430</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50</v>
      </c>
      <c r="W399" s="137">
        <f t="shared" si="108"/>
        <v>50</v>
      </c>
      <c r="X399" s="137">
        <f t="shared" si="108"/>
        <v>50</v>
      </c>
      <c r="Y399" s="137">
        <f t="shared" si="108"/>
        <v>50</v>
      </c>
      <c r="Z399" s="137">
        <f t="shared" si="108"/>
        <v>50</v>
      </c>
      <c r="AA399" s="137">
        <f t="shared" si="108"/>
        <v>50</v>
      </c>
      <c r="AB399" s="137">
        <f t="shared" si="108"/>
        <v>50</v>
      </c>
      <c r="AC399" s="137">
        <f t="shared" si="108"/>
        <v>50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0.5</v>
      </c>
      <c r="AM399" s="136">
        <v>0.5</v>
      </c>
    </row>
    <row r="400" spans="1:39" ht="75">
      <c r="A400" s="149">
        <v>600</v>
      </c>
      <c r="B400" s="150">
        <v>46430</v>
      </c>
      <c r="C400" s="156">
        <v>9</v>
      </c>
      <c r="D400" s="156">
        <v>17</v>
      </c>
      <c r="E400" s="152" t="s">
        <v>45</v>
      </c>
      <c r="F400" s="151" t="s">
        <v>495</v>
      </c>
      <c r="G400" s="154" t="s">
        <v>494</v>
      </c>
      <c r="H400" s="138" t="str">
        <f>IF(OR(G400="中止",G400="取消"),"998",IF(ISNA(MATCH($E400,施設情報!$B$2:$B$96,0)),"999",INDEX(施設情報!$C$2:$C$96,MATCH($E400,施設情報!$B$2:$B$96,0))))</f>
        <v>016</v>
      </c>
      <c r="I400" s="139">
        <f t="shared" si="103"/>
        <v>46430</v>
      </c>
      <c r="J400" s="137" t="str">
        <f t="shared" si="104"/>
        <v>016-46430</v>
      </c>
      <c r="K400" s="137">
        <f t="shared" si="105"/>
        <v>0.375</v>
      </c>
      <c r="L400" s="137">
        <f t="shared" si="106"/>
        <v>0.70833333333333337</v>
      </c>
      <c r="M400" s="137">
        <f t="shared" si="107"/>
        <v>0</v>
      </c>
      <c r="N400" s="137">
        <f t="shared" si="107"/>
        <v>0</v>
      </c>
      <c r="O400" s="137">
        <f t="shared" si="107"/>
        <v>0</v>
      </c>
      <c r="P400" s="137">
        <f t="shared" si="107"/>
        <v>0</v>
      </c>
      <c r="Q400" s="137">
        <f t="shared" si="107"/>
        <v>0</v>
      </c>
      <c r="R400" s="137">
        <f t="shared" si="107"/>
        <v>0</v>
      </c>
      <c r="S400" s="137">
        <f t="shared" si="107"/>
        <v>0</v>
      </c>
      <c r="T400" s="137">
        <f t="shared" si="107"/>
        <v>0</v>
      </c>
      <c r="U400" s="137">
        <f t="shared" si="107"/>
        <v>0</v>
      </c>
      <c r="V400" s="137">
        <f t="shared" si="107"/>
        <v>50</v>
      </c>
      <c r="W400" s="137">
        <f t="shared" si="108"/>
        <v>50</v>
      </c>
      <c r="X400" s="137">
        <f t="shared" si="108"/>
        <v>50</v>
      </c>
      <c r="Y400" s="137">
        <f t="shared" si="108"/>
        <v>50</v>
      </c>
      <c r="Z400" s="137">
        <f t="shared" si="108"/>
        <v>50</v>
      </c>
      <c r="AA400" s="137">
        <f t="shared" si="108"/>
        <v>50</v>
      </c>
      <c r="AB400" s="137">
        <f t="shared" si="108"/>
        <v>50</v>
      </c>
      <c r="AC400" s="137">
        <f t="shared" si="108"/>
        <v>50</v>
      </c>
      <c r="AD400" s="137">
        <f t="shared" si="108"/>
        <v>0</v>
      </c>
      <c r="AE400" s="137">
        <f t="shared" si="108"/>
        <v>0</v>
      </c>
      <c r="AF400" s="137">
        <f t="shared" si="108"/>
        <v>0</v>
      </c>
      <c r="AG400" s="137">
        <f t="shared" si="108"/>
        <v>0</v>
      </c>
      <c r="AH400" s="137">
        <f t="shared" si="108"/>
        <v>0</v>
      </c>
      <c r="AI400" s="137">
        <f t="shared" si="108"/>
        <v>0</v>
      </c>
      <c r="AJ400" s="137">
        <f t="shared" si="108"/>
        <v>0</v>
      </c>
      <c r="AK400" s="136">
        <f ca="1">IF(AND(AND($AK$3&lt;=B400,B400&lt;=$AK$1),B400&lt;&gt;""),1,0)</f>
        <v>1</v>
      </c>
      <c r="AL400" s="136">
        <f>IF(OR(F400="工事・メンテ（共用可）",F400="要調整"),0.5,IF(F400="ヘリ訓練日",0.4,1))</f>
        <v>0.5</v>
      </c>
      <c r="AM400" s="136">
        <v>0.5</v>
      </c>
    </row>
    <row r="401" spans="1:39" ht="75">
      <c r="A401" s="149">
        <v>601</v>
      </c>
      <c r="B401" s="150">
        <v>46430</v>
      </c>
      <c r="C401" s="156">
        <v>9</v>
      </c>
      <c r="D401" s="156">
        <v>17</v>
      </c>
      <c r="E401" s="152" t="s">
        <v>46</v>
      </c>
      <c r="F401" s="151" t="s">
        <v>495</v>
      </c>
      <c r="G401" s="154" t="s">
        <v>494</v>
      </c>
      <c r="H401" s="138" t="str">
        <f>IF(OR(G401="中止",G401="取消"),"998",IF(ISNA(MATCH($E401,施設情報!$B$2:$B$96,0)),"999",INDEX(施設情報!$C$2:$C$96,MATCH($E401,施設情報!$B$2:$B$96,0))))</f>
        <v>017</v>
      </c>
      <c r="I401" s="139">
        <f t="shared" si="103"/>
        <v>46430</v>
      </c>
      <c r="J401" s="137" t="str">
        <f t="shared" si="104"/>
        <v>017-46430</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50</v>
      </c>
      <c r="W401" s="137">
        <f t="shared" si="108"/>
        <v>50</v>
      </c>
      <c r="X401" s="137">
        <f t="shared" si="108"/>
        <v>50</v>
      </c>
      <c r="Y401" s="137">
        <f t="shared" si="108"/>
        <v>50</v>
      </c>
      <c r="Z401" s="137">
        <f t="shared" si="108"/>
        <v>50</v>
      </c>
      <c r="AA401" s="137">
        <f t="shared" si="108"/>
        <v>50</v>
      </c>
      <c r="AB401" s="137">
        <f t="shared" si="108"/>
        <v>50</v>
      </c>
      <c r="AC401" s="137">
        <f t="shared" si="108"/>
        <v>50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0.5</v>
      </c>
      <c r="AM401" s="136">
        <v>0.5</v>
      </c>
    </row>
    <row r="402" spans="1:39" ht="56.25">
      <c r="A402" s="149">
        <v>602</v>
      </c>
      <c r="B402" s="150">
        <v>46430</v>
      </c>
      <c r="C402" s="156">
        <v>9</v>
      </c>
      <c r="D402" s="156">
        <v>17</v>
      </c>
      <c r="E402" s="152" t="s">
        <v>47</v>
      </c>
      <c r="F402" s="151" t="s">
        <v>492</v>
      </c>
      <c r="G402" s="154" t="s">
        <v>494</v>
      </c>
      <c r="H402" s="138" t="str">
        <f>IF(OR(G402="中止",G402="取消"),"998",IF(ISNA(MATCH($E402,施設情報!$B$2:$B$96,0)),"999",INDEX(施設情報!$C$2:$C$96,MATCH($E402,施設情報!$B$2:$B$96,0))))</f>
        <v>020</v>
      </c>
      <c r="I402" s="139">
        <f t="shared" si="103"/>
        <v>46430</v>
      </c>
      <c r="J402" s="137" t="str">
        <f t="shared" si="104"/>
        <v>020-46430</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75">
      <c r="A403" s="149">
        <v>603</v>
      </c>
      <c r="B403" s="150">
        <v>46430</v>
      </c>
      <c r="C403" s="156">
        <v>9</v>
      </c>
      <c r="D403" s="156">
        <v>17</v>
      </c>
      <c r="E403" s="152" t="s">
        <v>48</v>
      </c>
      <c r="F403" s="151" t="s">
        <v>492</v>
      </c>
      <c r="G403" s="154" t="s">
        <v>494</v>
      </c>
      <c r="H403" s="138" t="str">
        <f>IF(OR(G403="中止",G403="取消"),"998",IF(ISNA(MATCH($E403,施設情報!$B$2:$B$96,0)),"999",INDEX(施設情報!$C$2:$C$96,MATCH($E403,施設情報!$B$2:$B$96,0))))</f>
        <v>021</v>
      </c>
      <c r="I403" s="139">
        <f t="shared" si="103"/>
        <v>46430</v>
      </c>
      <c r="J403" s="137" t="str">
        <f t="shared" si="104"/>
        <v>021-46430</v>
      </c>
      <c r="K403" s="137">
        <f t="shared" si="105"/>
        <v>0.375</v>
      </c>
      <c r="L403" s="137">
        <f t="shared" si="106"/>
        <v>0.70833333333333337</v>
      </c>
      <c r="M403" s="137">
        <f t="shared" si="107"/>
        <v>0</v>
      </c>
      <c r="N403" s="137">
        <f t="shared" si="107"/>
        <v>0</v>
      </c>
      <c r="O403" s="137">
        <f t="shared" si="107"/>
        <v>0</v>
      </c>
      <c r="P403" s="137">
        <f t="shared" si="107"/>
        <v>0</v>
      </c>
      <c r="Q403" s="137">
        <f t="shared" si="107"/>
        <v>0</v>
      </c>
      <c r="R403" s="137">
        <f t="shared" si="107"/>
        <v>0</v>
      </c>
      <c r="S403" s="137">
        <f t="shared" si="107"/>
        <v>0</v>
      </c>
      <c r="T403" s="137">
        <f t="shared" si="107"/>
        <v>0</v>
      </c>
      <c r="U403" s="137">
        <f t="shared" si="107"/>
        <v>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0</v>
      </c>
      <c r="AE403" s="137">
        <f t="shared" si="108"/>
        <v>0</v>
      </c>
      <c r="AF403" s="137">
        <f t="shared" si="108"/>
        <v>0</v>
      </c>
      <c r="AG403" s="137">
        <f t="shared" si="108"/>
        <v>0</v>
      </c>
      <c r="AH403" s="137">
        <f t="shared" si="108"/>
        <v>0</v>
      </c>
      <c r="AI403" s="137">
        <f t="shared" si="108"/>
        <v>0</v>
      </c>
      <c r="AJ403" s="137">
        <f t="shared" si="108"/>
        <v>0</v>
      </c>
      <c r="AK403" s="136">
        <f ca="1">IF(AND(AND($AK$3&lt;=B403,B403&lt;=$AK$1),B403&lt;&gt;""),1,0)</f>
        <v>1</v>
      </c>
      <c r="AL403" s="136">
        <f>IF(OR(F403="工事・メンテ（共用可）",F403="要調整"),0.5,IF(F403="ヘリ訓練日",0.4,1))</f>
        <v>1</v>
      </c>
      <c r="AM403" s="136">
        <v>1</v>
      </c>
    </row>
    <row r="404" spans="1:39">
      <c r="A404" s="149">
        <v>604</v>
      </c>
      <c r="B404" s="150">
        <v>46430</v>
      </c>
      <c r="C404" s="156">
        <v>9</v>
      </c>
      <c r="D404" s="156">
        <v>17</v>
      </c>
      <c r="E404" s="152" t="s">
        <v>49</v>
      </c>
      <c r="F404" s="151" t="s">
        <v>495</v>
      </c>
      <c r="G404" s="154" t="s">
        <v>494</v>
      </c>
      <c r="H404" s="138" t="str">
        <f>IF(OR(G404="中止",G404="取消"),"998",IF(ISNA(MATCH($E404,施設情報!$B$2:$B$96,0)),"999",INDEX(施設情報!$C$2:$C$96,MATCH($E404,施設情報!$B$2:$B$96,0))))</f>
        <v>022</v>
      </c>
      <c r="I404" s="139">
        <f t="shared" si="103"/>
        <v>46430</v>
      </c>
      <c r="J404" s="137" t="str">
        <f t="shared" si="104"/>
        <v>022-46430</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50</v>
      </c>
      <c r="W404" s="137">
        <f t="shared" si="108"/>
        <v>50</v>
      </c>
      <c r="X404" s="137">
        <f t="shared" si="108"/>
        <v>50</v>
      </c>
      <c r="Y404" s="137">
        <f t="shared" si="108"/>
        <v>50</v>
      </c>
      <c r="Z404" s="137">
        <f t="shared" si="108"/>
        <v>50</v>
      </c>
      <c r="AA404" s="137">
        <f t="shared" si="108"/>
        <v>50</v>
      </c>
      <c r="AB404" s="137">
        <f t="shared" si="108"/>
        <v>50</v>
      </c>
      <c r="AC404" s="137">
        <f t="shared" si="108"/>
        <v>50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0.5</v>
      </c>
      <c r="AM404" s="136">
        <v>0.5</v>
      </c>
    </row>
    <row r="405" spans="1:39" ht="56.25">
      <c r="A405" s="149">
        <v>605</v>
      </c>
      <c r="B405" s="150">
        <v>46430</v>
      </c>
      <c r="C405" s="156">
        <v>9</v>
      </c>
      <c r="D405" s="156">
        <v>17</v>
      </c>
      <c r="E405" s="152" t="s">
        <v>50</v>
      </c>
      <c r="F405" s="151" t="s">
        <v>495</v>
      </c>
      <c r="G405" s="154" t="s">
        <v>494</v>
      </c>
      <c r="H405" s="138" t="str">
        <f>IF(OR(G405="中止",G405="取消"),"998",IF(ISNA(MATCH($E405,施設情報!$B$2:$B$96,0)),"999",INDEX(施設情報!$C$2:$C$96,MATCH($E405,施設情報!$B$2:$B$96,0))))</f>
        <v>023</v>
      </c>
      <c r="I405" s="139">
        <f t="shared" si="103"/>
        <v>46430</v>
      </c>
      <c r="J405" s="137" t="str">
        <f t="shared" si="104"/>
        <v>023-46430</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50</v>
      </c>
      <c r="W405" s="137">
        <f t="shared" ref="W405:AJ414" si="110">IF(AND(W$3&gt;=$K405,W$3&lt;$L405),100*$AM405,0)</f>
        <v>50</v>
      </c>
      <c r="X405" s="137">
        <f t="shared" si="110"/>
        <v>50</v>
      </c>
      <c r="Y405" s="137">
        <f t="shared" si="110"/>
        <v>50</v>
      </c>
      <c r="Z405" s="137">
        <f t="shared" si="110"/>
        <v>50</v>
      </c>
      <c r="AA405" s="137">
        <f t="shared" si="110"/>
        <v>50</v>
      </c>
      <c r="AB405" s="137">
        <f t="shared" si="110"/>
        <v>50</v>
      </c>
      <c r="AC405" s="137">
        <f t="shared" si="110"/>
        <v>50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0.5</v>
      </c>
      <c r="AM405" s="136">
        <v>0.5</v>
      </c>
    </row>
    <row r="406" spans="1:39" ht="56.25">
      <c r="A406" s="149">
        <v>606</v>
      </c>
      <c r="B406" s="150">
        <v>46430</v>
      </c>
      <c r="C406" s="156">
        <v>9</v>
      </c>
      <c r="D406" s="156">
        <v>17</v>
      </c>
      <c r="E406" s="152" t="s">
        <v>51</v>
      </c>
      <c r="F406" s="151" t="s">
        <v>495</v>
      </c>
      <c r="G406" s="154" t="s">
        <v>494</v>
      </c>
      <c r="H406" s="138" t="str">
        <f>IF(OR(G406="中止",G406="取消"),"998",IF(ISNA(MATCH($E406,施設情報!$B$2:$B$96,0)),"999",INDEX(施設情報!$C$2:$C$96,MATCH($E406,施設情報!$B$2:$B$96,0))))</f>
        <v>069</v>
      </c>
      <c r="I406" s="139">
        <f t="shared" si="103"/>
        <v>46430</v>
      </c>
      <c r="J406" s="137" t="str">
        <f t="shared" si="104"/>
        <v>069-46430</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50</v>
      </c>
      <c r="W406" s="137">
        <f t="shared" si="110"/>
        <v>50</v>
      </c>
      <c r="X406" s="137">
        <f t="shared" si="110"/>
        <v>50</v>
      </c>
      <c r="Y406" s="137">
        <f t="shared" si="110"/>
        <v>50</v>
      </c>
      <c r="Z406" s="137">
        <f t="shared" si="110"/>
        <v>50</v>
      </c>
      <c r="AA406" s="137">
        <f t="shared" si="110"/>
        <v>50</v>
      </c>
      <c r="AB406" s="137">
        <f t="shared" si="110"/>
        <v>50</v>
      </c>
      <c r="AC406" s="137">
        <f t="shared" si="110"/>
        <v>50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0.5</v>
      </c>
      <c r="AM406" s="136">
        <v>0.5</v>
      </c>
    </row>
    <row r="407" spans="1:39" ht="56.25">
      <c r="A407" s="149">
        <v>607</v>
      </c>
      <c r="B407" s="150">
        <v>46430</v>
      </c>
      <c r="C407" s="156">
        <v>9</v>
      </c>
      <c r="D407" s="156">
        <v>17</v>
      </c>
      <c r="E407" s="152" t="s">
        <v>52</v>
      </c>
      <c r="F407" s="151" t="s">
        <v>495</v>
      </c>
      <c r="G407" s="154" t="s">
        <v>494</v>
      </c>
      <c r="H407" s="138" t="str">
        <f>IF(OR(G407="中止",G407="取消"),"998",IF(ISNA(MATCH($E407,施設情報!$B$2:$B$96,0)),"999",INDEX(施設情報!$C$2:$C$96,MATCH($E407,施設情報!$B$2:$B$96,0))))</f>
        <v>024</v>
      </c>
      <c r="I407" s="139">
        <f t="shared" si="103"/>
        <v>46430</v>
      </c>
      <c r="J407" s="137" t="str">
        <f t="shared" si="104"/>
        <v>024-46430</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50</v>
      </c>
      <c r="W407" s="137">
        <f t="shared" si="110"/>
        <v>50</v>
      </c>
      <c r="X407" s="137">
        <f t="shared" si="110"/>
        <v>50</v>
      </c>
      <c r="Y407" s="137">
        <f t="shared" si="110"/>
        <v>50</v>
      </c>
      <c r="Z407" s="137">
        <f t="shared" si="110"/>
        <v>50</v>
      </c>
      <c r="AA407" s="137">
        <f t="shared" si="110"/>
        <v>50</v>
      </c>
      <c r="AB407" s="137">
        <f t="shared" si="110"/>
        <v>50</v>
      </c>
      <c r="AC407" s="137">
        <f t="shared" si="110"/>
        <v>50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0.5</v>
      </c>
      <c r="AM407" s="136">
        <v>0.5</v>
      </c>
    </row>
    <row r="408" spans="1:39" ht="56.25">
      <c r="A408" s="149">
        <v>608</v>
      </c>
      <c r="B408" s="150">
        <v>46430</v>
      </c>
      <c r="C408" s="156">
        <v>9</v>
      </c>
      <c r="D408" s="156">
        <v>17</v>
      </c>
      <c r="E408" s="152" t="s">
        <v>31</v>
      </c>
      <c r="F408" s="151" t="s">
        <v>490</v>
      </c>
      <c r="G408" s="154" t="s">
        <v>494</v>
      </c>
      <c r="H408" s="138" t="str">
        <f>IF(OR(G408="中止",G408="取消"),"998",IF(ISNA(MATCH($E408,施設情報!$B$2:$B$96,0)),"999",INDEX(施設情報!$C$2:$C$96,MATCH($E408,施設情報!$B$2:$B$96,0))))</f>
        <v>025</v>
      </c>
      <c r="I408" s="139">
        <f t="shared" si="103"/>
        <v>46430</v>
      </c>
      <c r="J408" s="137" t="str">
        <f t="shared" si="104"/>
        <v>025-46430</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1</v>
      </c>
      <c r="AM408" s="136">
        <v>1</v>
      </c>
    </row>
    <row r="409" spans="1:39" ht="56.25">
      <c r="A409" s="149">
        <v>609</v>
      </c>
      <c r="B409" s="150">
        <v>46430</v>
      </c>
      <c r="C409" s="156">
        <v>9</v>
      </c>
      <c r="D409" s="156">
        <v>17</v>
      </c>
      <c r="E409" s="152" t="s">
        <v>53</v>
      </c>
      <c r="F409" s="151" t="s">
        <v>495</v>
      </c>
      <c r="G409" s="154" t="s">
        <v>494</v>
      </c>
      <c r="H409" s="138" t="str">
        <f>IF(OR(G409="中止",G409="取消"),"998",IF(ISNA(MATCH($E409,施設情報!$B$2:$B$96,0)),"999",INDEX(施設情報!$C$2:$C$96,MATCH($E409,施設情報!$B$2:$B$96,0))))</f>
        <v>026</v>
      </c>
      <c r="I409" s="139">
        <f t="shared" si="103"/>
        <v>46430</v>
      </c>
      <c r="J409" s="137" t="str">
        <f t="shared" si="104"/>
        <v>026-46430</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50</v>
      </c>
      <c r="W409" s="137">
        <f t="shared" si="110"/>
        <v>50</v>
      </c>
      <c r="X409" s="137">
        <f t="shared" si="110"/>
        <v>50</v>
      </c>
      <c r="Y409" s="137">
        <f t="shared" si="110"/>
        <v>50</v>
      </c>
      <c r="Z409" s="137">
        <f t="shared" si="110"/>
        <v>50</v>
      </c>
      <c r="AA409" s="137">
        <f t="shared" si="110"/>
        <v>50</v>
      </c>
      <c r="AB409" s="137">
        <f t="shared" si="110"/>
        <v>50</v>
      </c>
      <c r="AC409" s="137">
        <f t="shared" si="110"/>
        <v>50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0.5</v>
      </c>
      <c r="AM409" s="136">
        <v>0.5</v>
      </c>
    </row>
    <row r="410" spans="1:39" ht="112.5">
      <c r="A410" s="149">
        <v>610</v>
      </c>
      <c r="B410" s="150">
        <v>46430</v>
      </c>
      <c r="C410" s="156">
        <v>9</v>
      </c>
      <c r="D410" s="156">
        <v>17</v>
      </c>
      <c r="E410" s="152" t="s">
        <v>54</v>
      </c>
      <c r="F410" s="151" t="s">
        <v>495</v>
      </c>
      <c r="G410" s="154" t="s">
        <v>494</v>
      </c>
      <c r="H410" s="138" t="str">
        <f>IF(OR(G410="中止",G410="取消"),"998",IF(ISNA(MATCH($E410,施設情報!$B$2:$B$96,0)),"999",INDEX(施設情報!$C$2:$C$96,MATCH($E410,施設情報!$B$2:$B$96,0))))</f>
        <v>032</v>
      </c>
      <c r="I410" s="139">
        <f t="shared" si="103"/>
        <v>46430</v>
      </c>
      <c r="J410" s="137" t="str">
        <f t="shared" si="104"/>
        <v>032-46430</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50</v>
      </c>
      <c r="W410" s="137">
        <f t="shared" si="110"/>
        <v>50</v>
      </c>
      <c r="X410" s="137">
        <f t="shared" si="110"/>
        <v>50</v>
      </c>
      <c r="Y410" s="137">
        <f t="shared" si="110"/>
        <v>50</v>
      </c>
      <c r="Z410" s="137">
        <f t="shared" si="110"/>
        <v>50</v>
      </c>
      <c r="AA410" s="137">
        <f t="shared" si="110"/>
        <v>50</v>
      </c>
      <c r="AB410" s="137">
        <f t="shared" si="110"/>
        <v>50</v>
      </c>
      <c r="AC410" s="137">
        <f t="shared" si="110"/>
        <v>50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0.5</v>
      </c>
      <c r="AM410" s="136">
        <v>0.5</v>
      </c>
    </row>
    <row r="411" spans="1:39" ht="75">
      <c r="A411" s="149">
        <v>611</v>
      </c>
      <c r="B411" s="150">
        <v>46430</v>
      </c>
      <c r="C411" s="156">
        <v>9</v>
      </c>
      <c r="D411" s="156">
        <v>17</v>
      </c>
      <c r="E411" s="152" t="s">
        <v>55</v>
      </c>
      <c r="F411" s="151" t="s">
        <v>495</v>
      </c>
      <c r="G411" s="154" t="s">
        <v>494</v>
      </c>
      <c r="H411" s="138" t="str">
        <f>IF(OR(G411="中止",G411="取消"),"998",IF(ISNA(MATCH($E411,施設情報!$B$2:$B$96,0)),"999",INDEX(施設情報!$C$2:$C$96,MATCH($E411,施設情報!$B$2:$B$96,0))))</f>
        <v>034</v>
      </c>
      <c r="I411" s="139">
        <f t="shared" si="103"/>
        <v>46430</v>
      </c>
      <c r="J411" s="137" t="str">
        <f t="shared" si="104"/>
        <v>034-46430</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50</v>
      </c>
      <c r="W411" s="137">
        <f t="shared" si="110"/>
        <v>50</v>
      </c>
      <c r="X411" s="137">
        <f t="shared" si="110"/>
        <v>50</v>
      </c>
      <c r="Y411" s="137">
        <f t="shared" si="110"/>
        <v>50</v>
      </c>
      <c r="Z411" s="137">
        <f t="shared" si="110"/>
        <v>50</v>
      </c>
      <c r="AA411" s="137">
        <f t="shared" si="110"/>
        <v>50</v>
      </c>
      <c r="AB411" s="137">
        <f t="shared" si="110"/>
        <v>50</v>
      </c>
      <c r="AC411" s="137">
        <f t="shared" si="110"/>
        <v>50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c r="AL411" s="136">
        <f>IF(OR(F411="工事・メンテ（共用可）",F411="要調整"),0.5,IF(F411="ヘリ訓練日",0.4,1))</f>
        <v>0.5</v>
      </c>
      <c r="AM411" s="136">
        <v>0.5</v>
      </c>
    </row>
    <row r="412" spans="1:39" ht="37.5">
      <c r="A412" s="149">
        <v>612</v>
      </c>
      <c r="B412" s="150">
        <v>46430</v>
      </c>
      <c r="C412" s="156">
        <v>9</v>
      </c>
      <c r="D412" s="156">
        <v>17</v>
      </c>
      <c r="E412" s="152" t="s">
        <v>56</v>
      </c>
      <c r="F412" s="151" t="s">
        <v>495</v>
      </c>
      <c r="G412" s="154" t="s">
        <v>494</v>
      </c>
      <c r="H412" s="138" t="str">
        <f>IF(OR(G412="中止",G412="取消"),"998",IF(ISNA(MATCH($E412,施設情報!$B$2:$B$96,0)),"999",INDEX(施設情報!$C$2:$C$96,MATCH($E412,施設情報!$B$2:$B$96,0))))</f>
        <v>035</v>
      </c>
      <c r="I412" s="139">
        <f t="shared" si="103"/>
        <v>46430</v>
      </c>
      <c r="J412" s="137" t="str">
        <f t="shared" si="104"/>
        <v>035-46430</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50</v>
      </c>
      <c r="W412" s="137">
        <f t="shared" si="110"/>
        <v>50</v>
      </c>
      <c r="X412" s="137">
        <f t="shared" si="110"/>
        <v>50</v>
      </c>
      <c r="Y412" s="137">
        <f t="shared" si="110"/>
        <v>50</v>
      </c>
      <c r="Z412" s="137">
        <f t="shared" si="110"/>
        <v>50</v>
      </c>
      <c r="AA412" s="137">
        <f t="shared" si="110"/>
        <v>50</v>
      </c>
      <c r="AB412" s="137">
        <f t="shared" si="110"/>
        <v>50</v>
      </c>
      <c r="AC412" s="137">
        <f t="shared" si="110"/>
        <v>50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0.5</v>
      </c>
      <c r="AM412" s="136">
        <v>0.5</v>
      </c>
    </row>
    <row r="413" spans="1:39" ht="37.5">
      <c r="A413" s="149">
        <v>613</v>
      </c>
      <c r="B413" s="150">
        <v>46430</v>
      </c>
      <c r="C413" s="156">
        <v>9</v>
      </c>
      <c r="D413" s="156">
        <v>17</v>
      </c>
      <c r="E413" s="152" t="s">
        <v>57</v>
      </c>
      <c r="F413" s="151" t="s">
        <v>495</v>
      </c>
      <c r="G413" s="154" t="s">
        <v>494</v>
      </c>
      <c r="H413" s="138" t="str">
        <f>IF(OR(G413="中止",G413="取消"),"998",IF(ISNA(MATCH($E413,施設情報!$B$2:$B$96,0)),"999",INDEX(施設情報!$C$2:$C$96,MATCH($E413,施設情報!$B$2:$B$96,0))))</f>
        <v>033</v>
      </c>
      <c r="I413" s="139">
        <f t="shared" si="103"/>
        <v>46430</v>
      </c>
      <c r="J413" s="137" t="str">
        <f t="shared" si="104"/>
        <v>033-46430</v>
      </c>
      <c r="K413" s="137">
        <f t="shared" si="105"/>
        <v>0.375</v>
      </c>
      <c r="L413" s="137">
        <f t="shared" si="106"/>
        <v>0.70833333333333337</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50</v>
      </c>
      <c r="W413" s="137">
        <f t="shared" si="110"/>
        <v>50</v>
      </c>
      <c r="X413" s="137">
        <f t="shared" si="110"/>
        <v>50</v>
      </c>
      <c r="Y413" s="137">
        <f t="shared" si="110"/>
        <v>50</v>
      </c>
      <c r="Z413" s="137">
        <f t="shared" si="110"/>
        <v>50</v>
      </c>
      <c r="AA413" s="137">
        <f t="shared" si="110"/>
        <v>50</v>
      </c>
      <c r="AB413" s="137">
        <f t="shared" si="110"/>
        <v>50</v>
      </c>
      <c r="AC413" s="137">
        <f t="shared" si="110"/>
        <v>50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c r="AL413" s="136">
        <f>IF(OR(F413="工事・メンテ（共用可）",F413="要調整"),0.5,IF(F413="ヘリ訓練日",0.4,1))</f>
        <v>0.5</v>
      </c>
      <c r="AM413" s="136">
        <v>0.5</v>
      </c>
    </row>
    <row r="414" spans="1:39" ht="56.25">
      <c r="A414" s="149">
        <v>614</v>
      </c>
      <c r="B414" s="150">
        <v>46430</v>
      </c>
      <c r="C414" s="156">
        <v>9</v>
      </c>
      <c r="D414" s="156">
        <v>17</v>
      </c>
      <c r="E414" s="152" t="s">
        <v>30</v>
      </c>
      <c r="F414" s="151" t="s">
        <v>495</v>
      </c>
      <c r="G414" s="154" t="s">
        <v>494</v>
      </c>
      <c r="H414" s="138" t="str">
        <f>IF(OR(G414="中止",G414="取消"),"998",IF(ISNA(MATCH($E414,施設情報!$B$2:$B$96,0)),"999",INDEX(施設情報!$C$2:$C$96,MATCH($E414,施設情報!$B$2:$B$96,0))))</f>
        <v>027</v>
      </c>
      <c r="I414" s="139">
        <f t="shared" si="103"/>
        <v>46430</v>
      </c>
      <c r="J414" s="137" t="str">
        <f t="shared" si="104"/>
        <v>027-46430</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50</v>
      </c>
      <c r="W414" s="137">
        <f t="shared" si="110"/>
        <v>50</v>
      </c>
      <c r="X414" s="137">
        <f t="shared" si="110"/>
        <v>50</v>
      </c>
      <c r="Y414" s="137">
        <f t="shared" si="110"/>
        <v>50</v>
      </c>
      <c r="Z414" s="137">
        <f t="shared" si="110"/>
        <v>50</v>
      </c>
      <c r="AA414" s="137">
        <f t="shared" si="110"/>
        <v>50</v>
      </c>
      <c r="AB414" s="137">
        <f t="shared" si="110"/>
        <v>50</v>
      </c>
      <c r="AC414" s="137">
        <f t="shared" si="110"/>
        <v>50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0.5</v>
      </c>
      <c r="AM414" s="136">
        <v>0.5</v>
      </c>
    </row>
    <row r="415" spans="1:39" ht="93.75">
      <c r="A415" s="149">
        <v>615</v>
      </c>
      <c r="B415" s="150">
        <v>46430</v>
      </c>
      <c r="C415" s="156">
        <v>9</v>
      </c>
      <c r="D415" s="156">
        <v>17</v>
      </c>
      <c r="E415" s="152" t="s">
        <v>58</v>
      </c>
      <c r="F415" s="151" t="s">
        <v>495</v>
      </c>
      <c r="G415" s="154" t="s">
        <v>494</v>
      </c>
      <c r="H415" s="138" t="str">
        <f>IF(OR(G415="中止",G415="取消"),"998",IF(ISNA(MATCH($E415,施設情報!$B$2:$B$96,0)),"999",INDEX(施設情報!$C$2:$C$96,MATCH($E415,施設情報!$B$2:$B$96,0))))</f>
        <v>030</v>
      </c>
      <c r="I415" s="139">
        <f t="shared" si="103"/>
        <v>46430</v>
      </c>
      <c r="J415" s="137" t="str">
        <f t="shared" si="104"/>
        <v>030-46430</v>
      </c>
      <c r="K415" s="137">
        <f t="shared" si="105"/>
        <v>0.375</v>
      </c>
      <c r="L415" s="137">
        <f t="shared" si="106"/>
        <v>0.70833333333333337</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50</v>
      </c>
      <c r="W415" s="137">
        <f t="shared" ref="W415:AJ424" si="112">IF(AND(W$3&gt;=$K415,W$3&lt;$L415),100*$AM415,0)</f>
        <v>50</v>
      </c>
      <c r="X415" s="137">
        <f t="shared" si="112"/>
        <v>50</v>
      </c>
      <c r="Y415" s="137">
        <f t="shared" si="112"/>
        <v>50</v>
      </c>
      <c r="Z415" s="137">
        <f t="shared" si="112"/>
        <v>50</v>
      </c>
      <c r="AA415" s="137">
        <f t="shared" si="112"/>
        <v>50</v>
      </c>
      <c r="AB415" s="137">
        <f t="shared" si="112"/>
        <v>50</v>
      </c>
      <c r="AC415" s="137">
        <f t="shared" si="112"/>
        <v>50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0.5</v>
      </c>
      <c r="AM415" s="136">
        <v>0.5</v>
      </c>
    </row>
    <row r="416" spans="1:39" ht="112.5">
      <c r="A416" s="149">
        <v>616</v>
      </c>
      <c r="B416" s="150">
        <v>46430</v>
      </c>
      <c r="C416" s="156">
        <v>9</v>
      </c>
      <c r="D416" s="156">
        <v>17</v>
      </c>
      <c r="E416" s="152" t="s">
        <v>59</v>
      </c>
      <c r="F416" s="151" t="s">
        <v>495</v>
      </c>
      <c r="G416" s="154" t="s">
        <v>494</v>
      </c>
      <c r="H416" s="138" t="str">
        <f>IF(OR(G416="中止",G416="取消"),"998",IF(ISNA(MATCH($E416,施設情報!$B$2:$B$96,0)),"999",INDEX(施設情報!$C$2:$C$96,MATCH($E416,施設情報!$B$2:$B$96,0))))</f>
        <v>031</v>
      </c>
      <c r="I416" s="139">
        <f t="shared" si="103"/>
        <v>46430</v>
      </c>
      <c r="J416" s="137" t="str">
        <f t="shared" si="104"/>
        <v>031-46430</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50</v>
      </c>
      <c r="W416" s="137">
        <f t="shared" si="112"/>
        <v>50</v>
      </c>
      <c r="X416" s="137">
        <f t="shared" si="112"/>
        <v>50</v>
      </c>
      <c r="Y416" s="137">
        <f t="shared" si="112"/>
        <v>50</v>
      </c>
      <c r="Z416" s="137">
        <f t="shared" si="112"/>
        <v>50</v>
      </c>
      <c r="AA416" s="137">
        <f t="shared" si="112"/>
        <v>50</v>
      </c>
      <c r="AB416" s="137">
        <f t="shared" si="112"/>
        <v>50</v>
      </c>
      <c r="AC416" s="137">
        <f t="shared" si="112"/>
        <v>50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0.5</v>
      </c>
      <c r="AM416" s="136">
        <v>0.5</v>
      </c>
    </row>
    <row r="417" spans="1:39" ht="75">
      <c r="A417" s="149">
        <v>617</v>
      </c>
      <c r="B417" s="150">
        <v>46430</v>
      </c>
      <c r="C417" s="156">
        <v>9</v>
      </c>
      <c r="D417" s="156">
        <v>17</v>
      </c>
      <c r="E417" s="152" t="s">
        <v>60</v>
      </c>
      <c r="F417" s="151" t="s">
        <v>495</v>
      </c>
      <c r="G417" s="154" t="s">
        <v>494</v>
      </c>
      <c r="H417" s="138" t="str">
        <f>IF(OR(G417="中止",G417="取消"),"998",IF(ISNA(MATCH($E417,施設情報!$B$2:$B$96,0)),"999",INDEX(施設情報!$C$2:$C$96,MATCH($E417,施設情報!$B$2:$B$96,0))))</f>
        <v>028</v>
      </c>
      <c r="I417" s="139">
        <f t="shared" si="103"/>
        <v>46430</v>
      </c>
      <c r="J417" s="137" t="str">
        <f t="shared" si="104"/>
        <v>028-46430</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50</v>
      </c>
      <c r="W417" s="137">
        <f t="shared" si="112"/>
        <v>50</v>
      </c>
      <c r="X417" s="137">
        <f t="shared" si="112"/>
        <v>50</v>
      </c>
      <c r="Y417" s="137">
        <f t="shared" si="112"/>
        <v>50</v>
      </c>
      <c r="Z417" s="137">
        <f t="shared" si="112"/>
        <v>50</v>
      </c>
      <c r="AA417" s="137">
        <f t="shared" si="112"/>
        <v>50</v>
      </c>
      <c r="AB417" s="137">
        <f t="shared" si="112"/>
        <v>50</v>
      </c>
      <c r="AC417" s="137">
        <f t="shared" si="112"/>
        <v>50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0.5</v>
      </c>
      <c r="AM417" s="136">
        <v>0.5</v>
      </c>
    </row>
    <row r="418" spans="1:39" ht="75">
      <c r="A418" s="149">
        <v>618</v>
      </c>
      <c r="B418" s="150">
        <v>46430</v>
      </c>
      <c r="C418" s="156">
        <v>9</v>
      </c>
      <c r="D418" s="156">
        <v>17</v>
      </c>
      <c r="E418" s="152" t="s">
        <v>61</v>
      </c>
      <c r="F418" s="151" t="s">
        <v>495</v>
      </c>
      <c r="G418" s="154" t="s">
        <v>494</v>
      </c>
      <c r="H418" s="138" t="str">
        <f>IF(OR(G418="中止",G418="取消"),"998",IF(ISNA(MATCH($E418,施設情報!$B$2:$B$96,0)),"999",INDEX(施設情報!$C$2:$C$96,MATCH($E418,施設情報!$B$2:$B$96,0))))</f>
        <v>029</v>
      </c>
      <c r="I418" s="139">
        <f t="shared" si="103"/>
        <v>46430</v>
      </c>
      <c r="J418" s="137" t="str">
        <f t="shared" si="104"/>
        <v>029-46430</v>
      </c>
      <c r="K418" s="137">
        <f t="shared" si="105"/>
        <v>0.375</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50</v>
      </c>
      <c r="W418" s="137">
        <f t="shared" si="112"/>
        <v>50</v>
      </c>
      <c r="X418" s="137">
        <f t="shared" si="112"/>
        <v>50</v>
      </c>
      <c r="Y418" s="137">
        <f t="shared" si="112"/>
        <v>50</v>
      </c>
      <c r="Z418" s="137">
        <f t="shared" si="112"/>
        <v>50</v>
      </c>
      <c r="AA418" s="137">
        <f t="shared" si="112"/>
        <v>50</v>
      </c>
      <c r="AB418" s="137">
        <f t="shared" si="112"/>
        <v>50</v>
      </c>
      <c r="AC418" s="137">
        <f t="shared" si="112"/>
        <v>50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c r="AL418" s="136">
        <f>IF(OR(F418="工事・メンテ（共用可）",F418="要調整"),0.5,IF(F418="ヘリ訓練日",0.4,1))</f>
        <v>0.5</v>
      </c>
      <c r="AM418" s="136">
        <v>0.5</v>
      </c>
    </row>
    <row r="419" spans="1:39" ht="37.5">
      <c r="A419" s="149">
        <v>619</v>
      </c>
      <c r="B419" s="150">
        <v>46430</v>
      </c>
      <c r="C419" s="156">
        <v>9</v>
      </c>
      <c r="D419" s="156">
        <v>17</v>
      </c>
      <c r="E419" s="152" t="s">
        <v>62</v>
      </c>
      <c r="F419" s="151" t="s">
        <v>492</v>
      </c>
      <c r="G419" s="154" t="s">
        <v>494</v>
      </c>
      <c r="H419" s="138" t="str">
        <f>IF(OR(G419="中止",G419="取消"),"998",IF(ISNA(MATCH($E419,施設情報!$B$2:$B$96,0)),"999",INDEX(施設情報!$C$2:$C$96,MATCH($E419,施設情報!$B$2:$B$96,0))))</f>
        <v>036</v>
      </c>
      <c r="I419" s="139">
        <f t="shared" si="103"/>
        <v>46430</v>
      </c>
      <c r="J419" s="137" t="str">
        <f t="shared" si="104"/>
        <v>036-46430</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c r="A420" s="149">
        <v>620</v>
      </c>
      <c r="B420" s="150">
        <v>46430</v>
      </c>
      <c r="C420" s="156">
        <v>9</v>
      </c>
      <c r="D420" s="156">
        <v>17</v>
      </c>
      <c r="E420" s="152" t="s">
        <v>63</v>
      </c>
      <c r="F420" s="151" t="s">
        <v>492</v>
      </c>
      <c r="G420" s="154" t="s">
        <v>494</v>
      </c>
      <c r="H420" s="138" t="str">
        <f>IF(OR(G420="中止",G420="取消"),"998",IF(ISNA(MATCH($E420,施設情報!$B$2:$B$96,0)),"999",INDEX(施設情報!$C$2:$C$96,MATCH($E420,施設情報!$B$2:$B$96,0))))</f>
        <v>062</v>
      </c>
      <c r="I420" s="139">
        <f t="shared" si="103"/>
        <v>46430</v>
      </c>
      <c r="J420" s="137" t="str">
        <f t="shared" si="104"/>
        <v>062-46430</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c r="A421" s="149">
        <v>621</v>
      </c>
      <c r="B421" s="150">
        <v>46430</v>
      </c>
      <c r="C421" s="156">
        <v>9</v>
      </c>
      <c r="D421" s="156">
        <v>17</v>
      </c>
      <c r="E421" s="152" t="s">
        <v>64</v>
      </c>
      <c r="F421" s="151" t="s">
        <v>492</v>
      </c>
      <c r="G421" s="154" t="s">
        <v>494</v>
      </c>
      <c r="H421" s="138" t="str">
        <f>IF(OR(G421="中止",G421="取消"),"998",IF(ISNA(MATCH($E421,施設情報!$B$2:$B$96,0)),"999",INDEX(施設情報!$C$2:$C$96,MATCH($E421,施設情報!$B$2:$B$96,0))))</f>
        <v>061</v>
      </c>
      <c r="I421" s="139">
        <f t="shared" si="103"/>
        <v>46430</v>
      </c>
      <c r="J421" s="137" t="str">
        <f t="shared" si="104"/>
        <v>061-46430</v>
      </c>
      <c r="K421" s="137">
        <f t="shared" si="105"/>
        <v>0.375</v>
      </c>
      <c r="L421" s="137">
        <f t="shared" si="106"/>
        <v>0.70833333333333337</v>
      </c>
      <c r="M421" s="137">
        <f t="shared" si="111"/>
        <v>0</v>
      </c>
      <c r="N421" s="137">
        <f t="shared" si="111"/>
        <v>0</v>
      </c>
      <c r="O421" s="137">
        <f t="shared" si="111"/>
        <v>0</v>
      </c>
      <c r="P421" s="137">
        <f t="shared" si="111"/>
        <v>0</v>
      </c>
      <c r="Q421" s="137">
        <f t="shared" si="111"/>
        <v>0</v>
      </c>
      <c r="R421" s="137">
        <f t="shared" si="111"/>
        <v>0</v>
      </c>
      <c r="S421" s="137">
        <f t="shared" si="111"/>
        <v>0</v>
      </c>
      <c r="T421" s="137">
        <f t="shared" si="111"/>
        <v>0</v>
      </c>
      <c r="U421" s="137">
        <f t="shared" si="111"/>
        <v>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0</v>
      </c>
      <c r="AE421" s="137">
        <f t="shared" si="112"/>
        <v>0</v>
      </c>
      <c r="AF421" s="137">
        <f t="shared" si="112"/>
        <v>0</v>
      </c>
      <c r="AG421" s="137">
        <f t="shared" si="112"/>
        <v>0</v>
      </c>
      <c r="AH421" s="137">
        <f t="shared" si="112"/>
        <v>0</v>
      </c>
      <c r="AI421" s="137">
        <f t="shared" si="112"/>
        <v>0</v>
      </c>
      <c r="AJ421" s="137">
        <f t="shared" si="112"/>
        <v>0</v>
      </c>
      <c r="AK421" s="136">
        <f ca="1">IF(AND(AND($AK$3&lt;=B421,B421&lt;=$AK$1),B421&lt;&gt;""),1,0)</f>
        <v>1</v>
      </c>
      <c r="AL421" s="136">
        <f>IF(OR(F421="工事・メンテ（共用可）",F421="要調整"),0.5,IF(F421="ヘリ訓練日",0.4,1))</f>
        <v>1</v>
      </c>
      <c r="AM421" s="136">
        <v>1</v>
      </c>
    </row>
    <row r="422" spans="1:39" ht="37.5">
      <c r="A422" s="149">
        <v>622</v>
      </c>
      <c r="B422" s="150">
        <v>46430</v>
      </c>
      <c r="C422" s="156">
        <v>9</v>
      </c>
      <c r="D422" s="156">
        <v>17</v>
      </c>
      <c r="E422" s="152" t="s">
        <v>65</v>
      </c>
      <c r="F422" s="151" t="s">
        <v>492</v>
      </c>
      <c r="G422" s="154" t="s">
        <v>494</v>
      </c>
      <c r="H422" s="138" t="str">
        <f>IF(OR(G422="中止",G422="取消"),"998",IF(ISNA(MATCH($E422,施設情報!$B$2:$B$96,0)),"999",INDEX(施設情報!$C$2:$C$96,MATCH($E422,施設情報!$B$2:$B$96,0))))</f>
        <v>037</v>
      </c>
      <c r="I422" s="139">
        <f t="shared" si="103"/>
        <v>46430</v>
      </c>
      <c r="J422" s="137" t="str">
        <f t="shared" si="104"/>
        <v>037-46430</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56.25">
      <c r="A423" s="149">
        <v>623</v>
      </c>
      <c r="B423" s="150">
        <v>46430</v>
      </c>
      <c r="C423" s="156">
        <v>9</v>
      </c>
      <c r="D423" s="156">
        <v>17</v>
      </c>
      <c r="E423" s="152" t="s">
        <v>32</v>
      </c>
      <c r="F423" s="151" t="s">
        <v>492</v>
      </c>
      <c r="G423" s="154" t="s">
        <v>494</v>
      </c>
      <c r="H423" s="138" t="str">
        <f>IF(OR(G423="中止",G423="取消"),"998",IF(ISNA(MATCH($E423,施設情報!$B$2:$B$96,0)),"999",INDEX(施設情報!$C$2:$C$96,MATCH($E423,施設情報!$B$2:$B$96,0))))</f>
        <v>039</v>
      </c>
      <c r="I423" s="139">
        <f t="shared" si="103"/>
        <v>46430</v>
      </c>
      <c r="J423" s="137" t="str">
        <f t="shared" si="104"/>
        <v>039-46430</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1</v>
      </c>
      <c r="AM423" s="136">
        <v>1</v>
      </c>
    </row>
    <row r="424" spans="1:39" ht="56.25">
      <c r="A424" s="149">
        <v>624</v>
      </c>
      <c r="B424" s="150">
        <v>46430</v>
      </c>
      <c r="C424" s="156">
        <v>9</v>
      </c>
      <c r="D424" s="156">
        <v>17</v>
      </c>
      <c r="E424" s="152" t="s">
        <v>33</v>
      </c>
      <c r="F424" s="151" t="s">
        <v>492</v>
      </c>
      <c r="G424" s="154" t="s">
        <v>494</v>
      </c>
      <c r="H424" s="138" t="str">
        <f>IF(OR(G424="中止",G424="取消"),"998",IF(ISNA(MATCH($E424,施設情報!$B$2:$B$96,0)),"999",INDEX(施設情報!$C$2:$C$96,MATCH($E424,施設情報!$B$2:$B$96,0))))</f>
        <v>038</v>
      </c>
      <c r="I424" s="139">
        <f t="shared" si="103"/>
        <v>46430</v>
      </c>
      <c r="J424" s="137" t="str">
        <f t="shared" si="104"/>
        <v>038-46430</v>
      </c>
      <c r="K424" s="137">
        <f t="shared" si="105"/>
        <v>0.375</v>
      </c>
      <c r="L424" s="137">
        <f t="shared" si="106"/>
        <v>0.70833333333333337</v>
      </c>
      <c r="M424" s="137">
        <f t="shared" si="111"/>
        <v>0</v>
      </c>
      <c r="N424" s="137">
        <f t="shared" si="111"/>
        <v>0</v>
      </c>
      <c r="O424" s="137">
        <f t="shared" si="111"/>
        <v>0</v>
      </c>
      <c r="P424" s="137">
        <f t="shared" si="111"/>
        <v>0</v>
      </c>
      <c r="Q424" s="137">
        <f t="shared" si="111"/>
        <v>0</v>
      </c>
      <c r="R424" s="137">
        <f t="shared" si="111"/>
        <v>0</v>
      </c>
      <c r="S424" s="137">
        <f t="shared" si="111"/>
        <v>0</v>
      </c>
      <c r="T424" s="137">
        <f t="shared" si="111"/>
        <v>0</v>
      </c>
      <c r="U424" s="137">
        <f t="shared" si="111"/>
        <v>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0</v>
      </c>
      <c r="AE424" s="137">
        <f t="shared" si="112"/>
        <v>0</v>
      </c>
      <c r="AF424" s="137">
        <f t="shared" si="112"/>
        <v>0</v>
      </c>
      <c r="AG424" s="137">
        <f t="shared" si="112"/>
        <v>0</v>
      </c>
      <c r="AH424" s="137">
        <f t="shared" si="112"/>
        <v>0</v>
      </c>
      <c r="AI424" s="137">
        <f t="shared" si="112"/>
        <v>0</v>
      </c>
      <c r="AJ424" s="137">
        <f t="shared" si="112"/>
        <v>0</v>
      </c>
      <c r="AK424" s="136">
        <f ca="1">IF(AND(AND($AK$3&lt;=B424,B424&lt;=$AK$1),B424&lt;&gt;""),1,0)</f>
        <v>1</v>
      </c>
      <c r="AL424" s="136">
        <f>IF(OR(F424="工事・メンテ（共用可）",F424="要調整"),0.5,IF(F424="ヘリ訓練日",0.4,1))</f>
        <v>1</v>
      </c>
      <c r="AM424" s="136">
        <v>1</v>
      </c>
    </row>
    <row r="425" spans="1:39" ht="56.25">
      <c r="A425" s="149">
        <v>625</v>
      </c>
      <c r="B425" s="150">
        <v>46430</v>
      </c>
      <c r="C425" s="156">
        <v>9</v>
      </c>
      <c r="D425" s="156">
        <v>17</v>
      </c>
      <c r="E425" s="152" t="s">
        <v>34</v>
      </c>
      <c r="F425" s="151" t="s">
        <v>492</v>
      </c>
      <c r="G425" s="154" t="s">
        <v>494</v>
      </c>
      <c r="H425" s="138" t="str">
        <f>IF(OR(G425="中止",G425="取消"),"998",IF(ISNA(MATCH($E425,施設情報!$B$2:$B$96,0)),"999",INDEX(施設情報!$C$2:$C$96,MATCH($E425,施設情報!$B$2:$B$96,0))))</f>
        <v>040</v>
      </c>
      <c r="I425" s="139">
        <f t="shared" si="103"/>
        <v>46430</v>
      </c>
      <c r="J425" s="137" t="str">
        <f t="shared" si="104"/>
        <v>040-46430</v>
      </c>
      <c r="K425" s="137">
        <f t="shared" si="105"/>
        <v>0.375</v>
      </c>
      <c r="L425" s="137">
        <f t="shared" si="106"/>
        <v>0.70833333333333337</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100</v>
      </c>
      <c r="W425" s="137">
        <f t="shared" ref="W425:AJ434" si="114">IF(AND(W$3&gt;=$K425,W$3&lt;$L425),100*$AM425,0)</f>
        <v>100</v>
      </c>
      <c r="X425" s="137">
        <f t="shared" si="114"/>
        <v>100</v>
      </c>
      <c r="Y425" s="137">
        <f t="shared" si="114"/>
        <v>100</v>
      </c>
      <c r="Z425" s="137">
        <f t="shared" si="114"/>
        <v>100</v>
      </c>
      <c r="AA425" s="137">
        <f t="shared" si="114"/>
        <v>100</v>
      </c>
      <c r="AB425" s="137">
        <f t="shared" si="114"/>
        <v>100</v>
      </c>
      <c r="AC425" s="137">
        <f t="shared" si="114"/>
        <v>100</v>
      </c>
      <c r="AD425" s="137">
        <f t="shared" si="114"/>
        <v>0</v>
      </c>
      <c r="AE425" s="137">
        <f t="shared" si="114"/>
        <v>0</v>
      </c>
      <c r="AF425" s="137">
        <f t="shared" si="114"/>
        <v>0</v>
      </c>
      <c r="AG425" s="137">
        <f t="shared" si="114"/>
        <v>0</v>
      </c>
      <c r="AH425" s="137">
        <f t="shared" si="114"/>
        <v>0</v>
      </c>
      <c r="AI425" s="137">
        <f t="shared" si="114"/>
        <v>0</v>
      </c>
      <c r="AJ425" s="137">
        <f t="shared" si="114"/>
        <v>0</v>
      </c>
      <c r="AK425" s="136">
        <f ca="1">IF(AND(AND($AK$3&lt;=B425,B425&lt;=$AK$1),B425&lt;&gt;""),1,0)</f>
        <v>1</v>
      </c>
      <c r="AL425" s="136">
        <f>IF(OR(F425="工事・メンテ（共用可）",F425="要調整"),0.5,IF(F425="ヘリ訓練日",0.4,1))</f>
        <v>1</v>
      </c>
      <c r="AM425" s="136">
        <v>1</v>
      </c>
    </row>
    <row r="426" spans="1:39" ht="56.25">
      <c r="A426" s="149">
        <v>626</v>
      </c>
      <c r="B426" s="150">
        <v>46430</v>
      </c>
      <c r="C426" s="156">
        <v>9</v>
      </c>
      <c r="D426" s="156">
        <v>17</v>
      </c>
      <c r="E426" s="152" t="s">
        <v>35</v>
      </c>
      <c r="F426" s="151" t="s">
        <v>492</v>
      </c>
      <c r="G426" s="154" t="s">
        <v>494</v>
      </c>
      <c r="H426" s="138" t="str">
        <f>IF(OR(G426="中止",G426="取消"),"998",IF(ISNA(MATCH($E426,施設情報!$B$2:$B$96,0)),"999",INDEX(施設情報!$C$2:$C$96,MATCH($E426,施設情報!$B$2:$B$96,0))))</f>
        <v>041</v>
      </c>
      <c r="I426" s="139">
        <f t="shared" si="103"/>
        <v>46430</v>
      </c>
      <c r="J426" s="137" t="str">
        <f t="shared" si="104"/>
        <v>041-46430</v>
      </c>
      <c r="K426" s="137">
        <f t="shared" si="105"/>
        <v>0.375</v>
      </c>
      <c r="L426" s="137">
        <f t="shared" si="106"/>
        <v>0.70833333333333337</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0</v>
      </c>
      <c r="AE426" s="137">
        <f t="shared" si="114"/>
        <v>0</v>
      </c>
      <c r="AF426" s="137">
        <f t="shared" si="114"/>
        <v>0</v>
      </c>
      <c r="AG426" s="137">
        <f t="shared" si="114"/>
        <v>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56.25">
      <c r="A427" s="149">
        <v>627</v>
      </c>
      <c r="B427" s="150">
        <v>46430</v>
      </c>
      <c r="C427" s="156">
        <v>9</v>
      </c>
      <c r="D427" s="156">
        <v>17</v>
      </c>
      <c r="E427" s="152" t="s">
        <v>36</v>
      </c>
      <c r="F427" s="151" t="s">
        <v>492</v>
      </c>
      <c r="G427" s="154" t="s">
        <v>494</v>
      </c>
      <c r="H427" s="138" t="str">
        <f>IF(OR(G427="中止",G427="取消"),"998",IF(ISNA(MATCH($E427,施設情報!$B$2:$B$96,0)),"999",INDEX(施設情報!$C$2:$C$96,MATCH($E427,施設情報!$B$2:$B$96,0))))</f>
        <v>042</v>
      </c>
      <c r="I427" s="139">
        <f t="shared" si="103"/>
        <v>46430</v>
      </c>
      <c r="J427" s="137" t="str">
        <f t="shared" si="104"/>
        <v>042-46430</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1</v>
      </c>
      <c r="AM427" s="136">
        <v>1</v>
      </c>
    </row>
    <row r="428" spans="1:39" ht="56.25">
      <c r="A428" s="149">
        <v>628</v>
      </c>
      <c r="B428" s="150">
        <v>46430</v>
      </c>
      <c r="C428" s="156">
        <v>9</v>
      </c>
      <c r="D428" s="156">
        <v>17</v>
      </c>
      <c r="E428" s="152" t="s">
        <v>37</v>
      </c>
      <c r="F428" s="151" t="s">
        <v>492</v>
      </c>
      <c r="G428" s="154" t="s">
        <v>494</v>
      </c>
      <c r="H428" s="138" t="str">
        <f>IF(OR(G428="中止",G428="取消"),"998",IF(ISNA(MATCH($E428,施設情報!$B$2:$B$96,0)),"999",INDEX(施設情報!$C$2:$C$96,MATCH($E428,施設情報!$B$2:$B$96,0))))</f>
        <v>043</v>
      </c>
      <c r="I428" s="139">
        <f t="shared" si="103"/>
        <v>46430</v>
      </c>
      <c r="J428" s="137" t="str">
        <f t="shared" si="104"/>
        <v>043-46430</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100</v>
      </c>
      <c r="W428" s="137">
        <f t="shared" si="114"/>
        <v>100</v>
      </c>
      <c r="X428" s="137">
        <f t="shared" si="114"/>
        <v>100</v>
      </c>
      <c r="Y428" s="137">
        <f t="shared" si="114"/>
        <v>100</v>
      </c>
      <c r="Z428" s="137">
        <f t="shared" si="114"/>
        <v>100</v>
      </c>
      <c r="AA428" s="137">
        <f t="shared" si="114"/>
        <v>100</v>
      </c>
      <c r="AB428" s="137">
        <f t="shared" si="114"/>
        <v>100</v>
      </c>
      <c r="AC428" s="137">
        <f t="shared" si="114"/>
        <v>100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1</v>
      </c>
      <c r="AM428" s="136">
        <v>1</v>
      </c>
    </row>
    <row r="429" spans="1:39" ht="56.25">
      <c r="A429" s="149">
        <v>629</v>
      </c>
      <c r="B429" s="150">
        <v>46430</v>
      </c>
      <c r="C429" s="156">
        <v>9</v>
      </c>
      <c r="D429" s="156">
        <v>17</v>
      </c>
      <c r="E429" s="152" t="s">
        <v>66</v>
      </c>
      <c r="F429" s="151" t="s">
        <v>492</v>
      </c>
      <c r="G429" s="154" t="s">
        <v>494</v>
      </c>
      <c r="H429" s="138" t="str">
        <f>IF(OR(G429="中止",G429="取消"),"998",IF(ISNA(MATCH($E429,施設情報!$B$2:$B$96,0)),"999",INDEX(施設情報!$C$2:$C$96,MATCH($E429,施設情報!$B$2:$B$96,0))))</f>
        <v>044</v>
      </c>
      <c r="I429" s="139">
        <f t="shared" si="103"/>
        <v>46430</v>
      </c>
      <c r="J429" s="137" t="str">
        <f t="shared" si="104"/>
        <v>044-46430</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100</v>
      </c>
      <c r="W429" s="137">
        <f t="shared" si="114"/>
        <v>100</v>
      </c>
      <c r="X429" s="137">
        <f t="shared" si="114"/>
        <v>100</v>
      </c>
      <c r="Y429" s="137">
        <f t="shared" si="114"/>
        <v>100</v>
      </c>
      <c r="Z429" s="137">
        <f t="shared" si="114"/>
        <v>100</v>
      </c>
      <c r="AA429" s="137">
        <f t="shared" si="114"/>
        <v>100</v>
      </c>
      <c r="AB429" s="137">
        <f t="shared" si="114"/>
        <v>100</v>
      </c>
      <c r="AC429" s="137">
        <f t="shared" si="114"/>
        <v>100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1</v>
      </c>
      <c r="AM429" s="136">
        <v>1</v>
      </c>
    </row>
    <row r="430" spans="1:39" ht="75">
      <c r="A430" s="149">
        <v>630</v>
      </c>
      <c r="B430" s="150">
        <v>46430</v>
      </c>
      <c r="C430" s="156">
        <v>9</v>
      </c>
      <c r="D430" s="156">
        <v>17</v>
      </c>
      <c r="E430" s="152" t="s">
        <v>67</v>
      </c>
      <c r="F430" s="151" t="s">
        <v>492</v>
      </c>
      <c r="G430" s="154" t="s">
        <v>494</v>
      </c>
      <c r="H430" s="138" t="str">
        <f>IF(OR(G430="中止",G430="取消"),"998",IF(ISNA(MATCH($E430,施設情報!$B$2:$B$96,0)),"999",INDEX(施設情報!$C$2:$C$96,MATCH($E430,施設情報!$B$2:$B$96,0))))</f>
        <v>045</v>
      </c>
      <c r="I430" s="139">
        <f t="shared" si="103"/>
        <v>46430</v>
      </c>
      <c r="J430" s="137" t="str">
        <f t="shared" si="104"/>
        <v>045-46430</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100</v>
      </c>
      <c r="W430" s="137">
        <f t="shared" si="114"/>
        <v>100</v>
      </c>
      <c r="X430" s="137">
        <f t="shared" si="114"/>
        <v>100</v>
      </c>
      <c r="Y430" s="137">
        <f t="shared" si="114"/>
        <v>100</v>
      </c>
      <c r="Z430" s="137">
        <f t="shared" si="114"/>
        <v>100</v>
      </c>
      <c r="AA430" s="137">
        <f t="shared" si="114"/>
        <v>100</v>
      </c>
      <c r="AB430" s="137">
        <f t="shared" si="114"/>
        <v>100</v>
      </c>
      <c r="AC430" s="137">
        <f t="shared" si="114"/>
        <v>100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1</v>
      </c>
      <c r="AM430" s="136">
        <v>1</v>
      </c>
    </row>
    <row r="431" spans="1:39" ht="75">
      <c r="A431" s="149">
        <v>631</v>
      </c>
      <c r="B431" s="150">
        <v>46430</v>
      </c>
      <c r="C431" s="156">
        <v>9</v>
      </c>
      <c r="D431" s="156">
        <v>17</v>
      </c>
      <c r="E431" s="152" t="s">
        <v>68</v>
      </c>
      <c r="F431" s="151" t="s">
        <v>492</v>
      </c>
      <c r="G431" s="154" t="s">
        <v>494</v>
      </c>
      <c r="H431" s="138" t="str">
        <f>IF(OR(G431="中止",G431="取消"),"998",IF(ISNA(MATCH($E431,施設情報!$B$2:$B$96,0)),"999",INDEX(施設情報!$C$2:$C$96,MATCH($E431,施設情報!$B$2:$B$96,0))))</f>
        <v>046</v>
      </c>
      <c r="I431" s="139">
        <f t="shared" si="103"/>
        <v>46430</v>
      </c>
      <c r="J431" s="137" t="str">
        <f t="shared" si="104"/>
        <v>046-46430</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100</v>
      </c>
      <c r="W431" s="137">
        <f t="shared" si="114"/>
        <v>100</v>
      </c>
      <c r="X431" s="137">
        <f t="shared" si="114"/>
        <v>100</v>
      </c>
      <c r="Y431" s="137">
        <f t="shared" si="114"/>
        <v>100</v>
      </c>
      <c r="Z431" s="137">
        <f t="shared" si="114"/>
        <v>100</v>
      </c>
      <c r="AA431" s="137">
        <f t="shared" si="114"/>
        <v>100</v>
      </c>
      <c r="AB431" s="137">
        <f t="shared" si="114"/>
        <v>100</v>
      </c>
      <c r="AC431" s="137">
        <f t="shared" si="114"/>
        <v>100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1</v>
      </c>
      <c r="AM431" s="136">
        <v>1</v>
      </c>
    </row>
    <row r="432" spans="1:39" ht="75">
      <c r="A432" s="149">
        <v>632</v>
      </c>
      <c r="B432" s="150">
        <v>46430</v>
      </c>
      <c r="C432" s="156">
        <v>9</v>
      </c>
      <c r="D432" s="156">
        <v>17</v>
      </c>
      <c r="E432" s="152" t="s">
        <v>69</v>
      </c>
      <c r="F432" s="151" t="s">
        <v>492</v>
      </c>
      <c r="G432" s="154" t="s">
        <v>494</v>
      </c>
      <c r="H432" s="138" t="str">
        <f>IF(OR(G432="中止",G432="取消"),"998",IF(ISNA(MATCH($E432,施設情報!$B$2:$B$96,0)),"999",INDEX(施設情報!$C$2:$C$96,MATCH($E432,施設情報!$B$2:$B$96,0))))</f>
        <v>047</v>
      </c>
      <c r="I432" s="139">
        <f t="shared" si="103"/>
        <v>46430</v>
      </c>
      <c r="J432" s="137" t="str">
        <f t="shared" si="104"/>
        <v>047-46430</v>
      </c>
      <c r="K432" s="137">
        <f t="shared" si="105"/>
        <v>0.375</v>
      </c>
      <c r="L432" s="137">
        <f t="shared" si="106"/>
        <v>0.70833333333333337</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93.75">
      <c r="A433" s="149">
        <v>633</v>
      </c>
      <c r="B433" s="150">
        <v>46430</v>
      </c>
      <c r="C433" s="156">
        <v>9</v>
      </c>
      <c r="D433" s="156">
        <v>17</v>
      </c>
      <c r="E433" s="152" t="s">
        <v>70</v>
      </c>
      <c r="F433" s="151" t="s">
        <v>492</v>
      </c>
      <c r="G433" s="154" t="s">
        <v>494</v>
      </c>
      <c r="H433" s="138" t="str">
        <f>IF(OR(G433="中止",G433="取消"),"998",IF(ISNA(MATCH($E433,施設情報!$B$2:$B$96,0)),"999",INDEX(施設情報!$C$2:$C$96,MATCH($E433,施設情報!$B$2:$B$96,0))))</f>
        <v>050</v>
      </c>
      <c r="I433" s="139">
        <f t="shared" si="103"/>
        <v>46430</v>
      </c>
      <c r="J433" s="137" t="str">
        <f t="shared" si="104"/>
        <v>050-46430</v>
      </c>
      <c r="K433" s="137">
        <f t="shared" si="105"/>
        <v>0.375</v>
      </c>
      <c r="L433" s="137">
        <f t="shared" si="106"/>
        <v>0.70833333333333337</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100</v>
      </c>
      <c r="W433" s="137">
        <f t="shared" si="114"/>
        <v>100</v>
      </c>
      <c r="X433" s="137">
        <f t="shared" si="114"/>
        <v>100</v>
      </c>
      <c r="Y433" s="137">
        <f t="shared" si="114"/>
        <v>100</v>
      </c>
      <c r="Z433" s="137">
        <f t="shared" si="114"/>
        <v>100</v>
      </c>
      <c r="AA433" s="137">
        <f t="shared" si="114"/>
        <v>100</v>
      </c>
      <c r="AB433" s="137">
        <f t="shared" si="114"/>
        <v>100</v>
      </c>
      <c r="AC433" s="137">
        <f t="shared" si="114"/>
        <v>100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c r="AL433" s="136">
        <f>IF(OR(F433="工事・メンテ（共用可）",F433="要調整"),0.5,IF(F433="ヘリ訓練日",0.4,1))</f>
        <v>1</v>
      </c>
      <c r="AM433" s="136">
        <v>1</v>
      </c>
    </row>
    <row r="434" spans="1:39" ht="93.75">
      <c r="A434" s="149">
        <v>634</v>
      </c>
      <c r="B434" s="150">
        <v>46430</v>
      </c>
      <c r="C434" s="156">
        <v>9</v>
      </c>
      <c r="D434" s="156">
        <v>17</v>
      </c>
      <c r="E434" s="152" t="s">
        <v>71</v>
      </c>
      <c r="F434" s="151" t="s">
        <v>492</v>
      </c>
      <c r="G434" s="154" t="s">
        <v>494</v>
      </c>
      <c r="H434" s="138" t="str">
        <f>IF(OR(G434="中止",G434="取消"),"998",IF(ISNA(MATCH($E434,施設情報!$B$2:$B$96,0)),"999",INDEX(施設情報!$C$2:$C$96,MATCH($E434,施設情報!$B$2:$B$96,0))))</f>
        <v>051</v>
      </c>
      <c r="I434" s="139">
        <f t="shared" si="103"/>
        <v>46430</v>
      </c>
      <c r="J434" s="137" t="str">
        <f t="shared" si="104"/>
        <v>051-46430</v>
      </c>
      <c r="K434" s="137">
        <f t="shared" si="105"/>
        <v>0.375</v>
      </c>
      <c r="L434" s="137">
        <f t="shared" si="106"/>
        <v>0.70833333333333337</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100</v>
      </c>
      <c r="W434" s="137">
        <f t="shared" si="114"/>
        <v>100</v>
      </c>
      <c r="X434" s="137">
        <f t="shared" si="114"/>
        <v>100</v>
      </c>
      <c r="Y434" s="137">
        <f t="shared" si="114"/>
        <v>100</v>
      </c>
      <c r="Z434" s="137">
        <f t="shared" si="114"/>
        <v>100</v>
      </c>
      <c r="AA434" s="137">
        <f t="shared" si="114"/>
        <v>100</v>
      </c>
      <c r="AB434" s="137">
        <f t="shared" si="114"/>
        <v>100</v>
      </c>
      <c r="AC434" s="137">
        <f t="shared" si="114"/>
        <v>100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c r="AL434" s="136">
        <f>IF(OR(F434="工事・メンテ（共用可）",F434="要調整"),0.5,IF(F434="ヘリ訓練日",0.4,1))</f>
        <v>1</v>
      </c>
      <c r="AM434" s="136">
        <v>1</v>
      </c>
    </row>
    <row r="435" spans="1:39" ht="93.75">
      <c r="A435" s="149">
        <v>635</v>
      </c>
      <c r="B435" s="150">
        <v>46430</v>
      </c>
      <c r="C435" s="156">
        <v>9</v>
      </c>
      <c r="D435" s="156">
        <v>17</v>
      </c>
      <c r="E435" s="152" t="s">
        <v>72</v>
      </c>
      <c r="F435" s="151" t="s">
        <v>492</v>
      </c>
      <c r="G435" s="154" t="s">
        <v>494</v>
      </c>
      <c r="H435" s="138" t="str">
        <f>IF(OR(G435="中止",G435="取消"),"998",IF(ISNA(MATCH($E435,施設情報!$B$2:$B$96,0)),"999",INDEX(施設情報!$C$2:$C$96,MATCH($E435,施設情報!$B$2:$B$96,0))))</f>
        <v>052</v>
      </c>
      <c r="I435" s="139">
        <f t="shared" si="103"/>
        <v>46430</v>
      </c>
      <c r="J435" s="137" t="str">
        <f t="shared" si="104"/>
        <v>052-46430</v>
      </c>
      <c r="K435" s="137">
        <f t="shared" si="105"/>
        <v>0.375</v>
      </c>
      <c r="L435" s="137">
        <f t="shared" si="106"/>
        <v>0.70833333333333337</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100</v>
      </c>
      <c r="W435" s="137">
        <f t="shared" ref="W435:AJ444" si="116">IF(AND(W$3&gt;=$K435,W$3&lt;$L435),100*$AM435,0)</f>
        <v>100</v>
      </c>
      <c r="X435" s="137">
        <f t="shared" si="116"/>
        <v>100</v>
      </c>
      <c r="Y435" s="137">
        <f t="shared" si="116"/>
        <v>100</v>
      </c>
      <c r="Z435" s="137">
        <f t="shared" si="116"/>
        <v>100</v>
      </c>
      <c r="AA435" s="137">
        <f t="shared" si="116"/>
        <v>100</v>
      </c>
      <c r="AB435" s="137">
        <f t="shared" si="116"/>
        <v>100</v>
      </c>
      <c r="AC435" s="137">
        <f t="shared" si="116"/>
        <v>100</v>
      </c>
      <c r="AD435" s="137">
        <f t="shared" si="116"/>
        <v>0</v>
      </c>
      <c r="AE435" s="137">
        <f t="shared" si="116"/>
        <v>0</v>
      </c>
      <c r="AF435" s="137">
        <f t="shared" si="116"/>
        <v>0</v>
      </c>
      <c r="AG435" s="137">
        <f t="shared" si="116"/>
        <v>0</v>
      </c>
      <c r="AH435" s="137">
        <f t="shared" si="116"/>
        <v>0</v>
      </c>
      <c r="AI435" s="137">
        <f t="shared" si="116"/>
        <v>0</v>
      </c>
      <c r="AJ435" s="137">
        <f t="shared" si="116"/>
        <v>0</v>
      </c>
      <c r="AK435" s="136">
        <f ca="1">IF(AND(AND($AK$3&lt;=B435,B435&lt;=$AK$1),B435&lt;&gt;""),1,0)</f>
        <v>1</v>
      </c>
      <c r="AL435" s="136">
        <f>IF(OR(F435="工事・メンテ（共用可）",F435="要調整"),0.5,IF(F435="ヘリ訓練日",0.4,1))</f>
        <v>1</v>
      </c>
      <c r="AM435" s="136">
        <v>1</v>
      </c>
    </row>
    <row r="436" spans="1:39" ht="93.75">
      <c r="A436" s="149">
        <v>636</v>
      </c>
      <c r="B436" s="150">
        <v>46430</v>
      </c>
      <c r="C436" s="156">
        <v>9</v>
      </c>
      <c r="D436" s="156">
        <v>17</v>
      </c>
      <c r="E436" s="152" t="s">
        <v>73</v>
      </c>
      <c r="F436" s="151" t="s">
        <v>492</v>
      </c>
      <c r="G436" s="154" t="s">
        <v>494</v>
      </c>
      <c r="H436" s="138" t="str">
        <f>IF(OR(G436="中止",G436="取消"),"998",IF(ISNA(MATCH($E436,施設情報!$B$2:$B$96,0)),"999",INDEX(施設情報!$C$2:$C$96,MATCH($E436,施設情報!$B$2:$B$96,0))))</f>
        <v>053</v>
      </c>
      <c r="I436" s="139">
        <f t="shared" si="103"/>
        <v>46430</v>
      </c>
      <c r="J436" s="137" t="str">
        <f t="shared" si="104"/>
        <v>053-46430</v>
      </c>
      <c r="K436" s="137">
        <f t="shared" si="105"/>
        <v>0.375</v>
      </c>
      <c r="L436" s="137">
        <f t="shared" si="106"/>
        <v>0.70833333333333337</v>
      </c>
      <c r="M436" s="137">
        <f t="shared" si="115"/>
        <v>0</v>
      </c>
      <c r="N436" s="137">
        <f t="shared" si="115"/>
        <v>0</v>
      </c>
      <c r="O436" s="137">
        <f t="shared" si="115"/>
        <v>0</v>
      </c>
      <c r="P436" s="137">
        <f t="shared" si="115"/>
        <v>0</v>
      </c>
      <c r="Q436" s="137">
        <f t="shared" si="115"/>
        <v>0</v>
      </c>
      <c r="R436" s="137">
        <f t="shared" si="115"/>
        <v>0</v>
      </c>
      <c r="S436" s="137">
        <f t="shared" si="115"/>
        <v>0</v>
      </c>
      <c r="T436" s="137">
        <f t="shared" si="115"/>
        <v>0</v>
      </c>
      <c r="U436" s="137">
        <f t="shared" si="115"/>
        <v>0</v>
      </c>
      <c r="V436" s="137">
        <f t="shared" si="115"/>
        <v>100</v>
      </c>
      <c r="W436" s="137">
        <f t="shared" si="116"/>
        <v>100</v>
      </c>
      <c r="X436" s="137">
        <f t="shared" si="116"/>
        <v>100</v>
      </c>
      <c r="Y436" s="137">
        <f t="shared" si="116"/>
        <v>100</v>
      </c>
      <c r="Z436" s="137">
        <f t="shared" si="116"/>
        <v>100</v>
      </c>
      <c r="AA436" s="137">
        <f t="shared" si="116"/>
        <v>100</v>
      </c>
      <c r="AB436" s="137">
        <f t="shared" si="116"/>
        <v>100</v>
      </c>
      <c r="AC436" s="137">
        <f t="shared" si="116"/>
        <v>100</v>
      </c>
      <c r="AD436" s="137">
        <f t="shared" si="116"/>
        <v>0</v>
      </c>
      <c r="AE436" s="137">
        <f t="shared" si="116"/>
        <v>0</v>
      </c>
      <c r="AF436" s="137">
        <f t="shared" si="116"/>
        <v>0</v>
      </c>
      <c r="AG436" s="137">
        <f t="shared" si="116"/>
        <v>0</v>
      </c>
      <c r="AH436" s="137">
        <f t="shared" si="116"/>
        <v>0</v>
      </c>
      <c r="AI436" s="137">
        <f t="shared" si="116"/>
        <v>0</v>
      </c>
      <c r="AJ436" s="137">
        <f t="shared" si="116"/>
        <v>0</v>
      </c>
      <c r="AK436" s="136">
        <f ca="1">IF(AND(AND($AK$3&lt;=B436,B436&lt;=$AK$1),B436&lt;&gt;""),1,0)</f>
        <v>1</v>
      </c>
      <c r="AL436" s="136">
        <f>IF(OR(F436="工事・メンテ（共用可）",F436="要調整"),0.5,IF(F436="ヘリ訓練日",0.4,1))</f>
        <v>1</v>
      </c>
      <c r="AM436" s="136">
        <v>1</v>
      </c>
    </row>
    <row r="437" spans="1:39" ht="75">
      <c r="A437" s="149">
        <v>637</v>
      </c>
      <c r="B437" s="150">
        <v>46430</v>
      </c>
      <c r="C437" s="156">
        <v>9</v>
      </c>
      <c r="D437" s="156">
        <v>17</v>
      </c>
      <c r="E437" s="152" t="s">
        <v>74</v>
      </c>
      <c r="F437" s="151" t="s">
        <v>492</v>
      </c>
      <c r="G437" s="154" t="s">
        <v>494</v>
      </c>
      <c r="H437" s="138" t="str">
        <f>IF(OR(G437="中止",G437="取消"),"998",IF(ISNA(MATCH($E437,施設情報!$B$2:$B$96,0)),"999",INDEX(施設情報!$C$2:$C$96,MATCH($E437,施設情報!$B$2:$B$96,0))))</f>
        <v>048</v>
      </c>
      <c r="I437" s="139">
        <f t="shared" si="103"/>
        <v>46430</v>
      </c>
      <c r="J437" s="137" t="str">
        <f t="shared" si="104"/>
        <v>048-46430</v>
      </c>
      <c r="K437" s="137">
        <f t="shared" si="105"/>
        <v>0.375</v>
      </c>
      <c r="L437" s="137">
        <f t="shared" si="106"/>
        <v>0.70833333333333337</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100</v>
      </c>
      <c r="W437" s="137">
        <f t="shared" si="116"/>
        <v>100</v>
      </c>
      <c r="X437" s="137">
        <f t="shared" si="116"/>
        <v>100</v>
      </c>
      <c r="Y437" s="137">
        <f t="shared" si="116"/>
        <v>100</v>
      </c>
      <c r="Z437" s="137">
        <f t="shared" si="116"/>
        <v>100</v>
      </c>
      <c r="AA437" s="137">
        <f t="shared" si="116"/>
        <v>100</v>
      </c>
      <c r="AB437" s="137">
        <f t="shared" si="116"/>
        <v>100</v>
      </c>
      <c r="AC437" s="137">
        <f t="shared" si="116"/>
        <v>100</v>
      </c>
      <c r="AD437" s="137">
        <f t="shared" si="116"/>
        <v>0</v>
      </c>
      <c r="AE437" s="137">
        <f t="shared" si="116"/>
        <v>0</v>
      </c>
      <c r="AF437" s="137">
        <f t="shared" si="116"/>
        <v>0</v>
      </c>
      <c r="AG437" s="137">
        <f t="shared" si="116"/>
        <v>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75">
      <c r="A438" s="149">
        <v>638</v>
      </c>
      <c r="B438" s="150">
        <v>46430</v>
      </c>
      <c r="C438" s="156">
        <v>9</v>
      </c>
      <c r="D438" s="156">
        <v>17</v>
      </c>
      <c r="E438" s="152" t="s">
        <v>75</v>
      </c>
      <c r="F438" s="151" t="s">
        <v>492</v>
      </c>
      <c r="G438" s="154" t="s">
        <v>494</v>
      </c>
      <c r="H438" s="138" t="str">
        <f>IF(OR(G438="中止",G438="取消"),"998",IF(ISNA(MATCH($E438,施設情報!$B$2:$B$96,0)),"999",INDEX(施設情報!$C$2:$C$96,MATCH($E438,施設情報!$B$2:$B$96,0))))</f>
        <v>049</v>
      </c>
      <c r="I438" s="139">
        <f t="shared" si="103"/>
        <v>46430</v>
      </c>
      <c r="J438" s="137" t="str">
        <f t="shared" si="104"/>
        <v>049-46430</v>
      </c>
      <c r="K438" s="137">
        <f t="shared" si="105"/>
        <v>0.375</v>
      </c>
      <c r="L438" s="137">
        <f t="shared" si="106"/>
        <v>0.70833333333333337</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75">
      <c r="A439" s="149">
        <v>639</v>
      </c>
      <c r="B439" s="150">
        <v>46430</v>
      </c>
      <c r="C439" s="156">
        <v>9</v>
      </c>
      <c r="D439" s="156">
        <v>17</v>
      </c>
      <c r="E439" s="152" t="s">
        <v>76</v>
      </c>
      <c r="F439" s="151" t="s">
        <v>492</v>
      </c>
      <c r="G439" s="154" t="s">
        <v>494</v>
      </c>
      <c r="H439" s="138" t="str">
        <f>IF(OR(G439="中止",G439="取消"),"998",IF(ISNA(MATCH($E439,施設情報!$B$2:$B$96,0)),"999",INDEX(施設情報!$C$2:$C$96,MATCH($E439,施設情報!$B$2:$B$96,0))))</f>
        <v>054</v>
      </c>
      <c r="I439" s="139">
        <f t="shared" si="103"/>
        <v>46430</v>
      </c>
      <c r="J439" s="137" t="str">
        <f t="shared" si="104"/>
        <v>054-46430</v>
      </c>
      <c r="K439" s="137">
        <f t="shared" si="105"/>
        <v>0.375</v>
      </c>
      <c r="L439" s="137">
        <f t="shared" si="106"/>
        <v>0.70833333333333337</v>
      </c>
      <c r="M439" s="137">
        <f t="shared" si="115"/>
        <v>0</v>
      </c>
      <c r="N439" s="137">
        <f t="shared" si="115"/>
        <v>0</v>
      </c>
      <c r="O439" s="137">
        <f t="shared" si="115"/>
        <v>0</v>
      </c>
      <c r="P439" s="137">
        <f t="shared" si="115"/>
        <v>0</v>
      </c>
      <c r="Q439" s="137">
        <f t="shared" si="115"/>
        <v>0</v>
      </c>
      <c r="R439" s="137">
        <f t="shared" si="115"/>
        <v>0</v>
      </c>
      <c r="S439" s="137">
        <f t="shared" si="115"/>
        <v>0</v>
      </c>
      <c r="T439" s="137">
        <f t="shared" si="115"/>
        <v>0</v>
      </c>
      <c r="U439" s="137">
        <f t="shared" si="115"/>
        <v>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0</v>
      </c>
      <c r="AE439" s="137">
        <f t="shared" si="116"/>
        <v>0</v>
      </c>
      <c r="AF439" s="137">
        <f t="shared" si="116"/>
        <v>0</v>
      </c>
      <c r="AG439" s="137">
        <f t="shared" si="116"/>
        <v>0</v>
      </c>
      <c r="AH439" s="137">
        <f t="shared" si="116"/>
        <v>0</v>
      </c>
      <c r="AI439" s="137">
        <f t="shared" si="116"/>
        <v>0</v>
      </c>
      <c r="AJ439" s="137">
        <f t="shared" si="116"/>
        <v>0</v>
      </c>
      <c r="AK439" s="136">
        <f ca="1">IF(AND(AND($AK$3&lt;=B439,B439&lt;=$AK$1),B439&lt;&gt;""),1,0)</f>
        <v>1</v>
      </c>
      <c r="AL439" s="136">
        <f>IF(OR(F439="工事・メンテ（共用可）",F439="要調整"),0.5,IF(F439="ヘリ訓練日",0.4,1))</f>
        <v>1</v>
      </c>
      <c r="AM439" s="136">
        <v>1</v>
      </c>
    </row>
    <row r="440" spans="1:39" ht="112.5">
      <c r="A440" s="149">
        <v>640</v>
      </c>
      <c r="B440" s="150">
        <v>46430</v>
      </c>
      <c r="C440" s="156">
        <v>9</v>
      </c>
      <c r="D440" s="156">
        <v>17</v>
      </c>
      <c r="E440" s="152" t="s">
        <v>77</v>
      </c>
      <c r="F440" s="151" t="s">
        <v>492</v>
      </c>
      <c r="G440" s="154" t="s">
        <v>494</v>
      </c>
      <c r="H440" s="138" t="str">
        <f>IF(OR(G440="中止",G440="取消"),"998",IF(ISNA(MATCH($E440,施設情報!$B$2:$B$96,0)),"999",INDEX(施設情報!$C$2:$C$96,MATCH($E440,施設情報!$B$2:$B$96,0))))</f>
        <v>055</v>
      </c>
      <c r="I440" s="139">
        <f t="shared" si="103"/>
        <v>46430</v>
      </c>
      <c r="J440" s="137" t="str">
        <f t="shared" si="104"/>
        <v>055-46430</v>
      </c>
      <c r="K440" s="137">
        <f t="shared" si="105"/>
        <v>0.375</v>
      </c>
      <c r="L440" s="137">
        <f t="shared" si="106"/>
        <v>0.70833333333333337</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93.75">
      <c r="A441" s="149">
        <v>641</v>
      </c>
      <c r="B441" s="150">
        <v>46430</v>
      </c>
      <c r="C441" s="156">
        <v>9</v>
      </c>
      <c r="D441" s="156">
        <v>17</v>
      </c>
      <c r="E441" s="152" t="s">
        <v>78</v>
      </c>
      <c r="F441" s="151" t="s">
        <v>492</v>
      </c>
      <c r="G441" s="154" t="s">
        <v>494</v>
      </c>
      <c r="H441" s="138" t="str">
        <f>IF(OR(G441="中止",G441="取消"),"998",IF(ISNA(MATCH($E441,施設情報!$B$2:$B$96,0)),"999",INDEX(施設情報!$C$2:$C$96,MATCH($E441,施設情報!$B$2:$B$96,0))))</f>
        <v>056</v>
      </c>
      <c r="I441" s="139">
        <f t="shared" si="103"/>
        <v>46430</v>
      </c>
      <c r="J441" s="137" t="str">
        <f t="shared" si="104"/>
        <v>056-46430</v>
      </c>
      <c r="K441" s="137">
        <f t="shared" si="105"/>
        <v>0.375</v>
      </c>
      <c r="L441" s="137">
        <f t="shared" si="106"/>
        <v>0.70833333333333337</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0</v>
      </c>
      <c r="AE441" s="137">
        <f t="shared" si="116"/>
        <v>0</v>
      </c>
      <c r="AF441" s="137">
        <f t="shared" si="116"/>
        <v>0</v>
      </c>
      <c r="AG441" s="137">
        <f t="shared" si="116"/>
        <v>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112.5">
      <c r="A442" s="149">
        <v>642</v>
      </c>
      <c r="B442" s="150">
        <v>46430</v>
      </c>
      <c r="C442" s="156">
        <v>9</v>
      </c>
      <c r="D442" s="156">
        <v>17</v>
      </c>
      <c r="E442" s="152" t="s">
        <v>79</v>
      </c>
      <c r="F442" s="151" t="s">
        <v>492</v>
      </c>
      <c r="G442" s="154" t="s">
        <v>494</v>
      </c>
      <c r="H442" s="138" t="str">
        <f>IF(OR(G442="中止",G442="取消"),"998",IF(ISNA(MATCH($E442,施設情報!$B$2:$B$96,0)),"999",INDEX(施設情報!$C$2:$C$96,MATCH($E442,施設情報!$B$2:$B$96,0))))</f>
        <v>057</v>
      </c>
      <c r="I442" s="139">
        <f t="shared" si="103"/>
        <v>46430</v>
      </c>
      <c r="J442" s="137" t="str">
        <f t="shared" si="104"/>
        <v>057-46430</v>
      </c>
      <c r="K442" s="137">
        <f t="shared" si="105"/>
        <v>0.375</v>
      </c>
      <c r="L442" s="137">
        <f t="shared" si="106"/>
        <v>0.70833333333333337</v>
      </c>
      <c r="M442" s="137">
        <f t="shared" si="115"/>
        <v>0</v>
      </c>
      <c r="N442" s="137">
        <f t="shared" si="115"/>
        <v>0</v>
      </c>
      <c r="O442" s="137">
        <f t="shared" si="115"/>
        <v>0</v>
      </c>
      <c r="P442" s="137">
        <f t="shared" si="115"/>
        <v>0</v>
      </c>
      <c r="Q442" s="137">
        <f t="shared" si="115"/>
        <v>0</v>
      </c>
      <c r="R442" s="137">
        <f t="shared" si="115"/>
        <v>0</v>
      </c>
      <c r="S442" s="137">
        <f t="shared" si="115"/>
        <v>0</v>
      </c>
      <c r="T442" s="137">
        <f t="shared" si="115"/>
        <v>0</v>
      </c>
      <c r="U442" s="137">
        <f t="shared" si="115"/>
        <v>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0</v>
      </c>
      <c r="AE442" s="137">
        <f t="shared" si="116"/>
        <v>0</v>
      </c>
      <c r="AF442" s="137">
        <f t="shared" si="116"/>
        <v>0</v>
      </c>
      <c r="AG442" s="137">
        <f t="shared" si="116"/>
        <v>0</v>
      </c>
      <c r="AH442" s="137">
        <f t="shared" si="116"/>
        <v>0</v>
      </c>
      <c r="AI442" s="137">
        <f t="shared" si="116"/>
        <v>0</v>
      </c>
      <c r="AJ442" s="137">
        <f t="shared" si="116"/>
        <v>0</v>
      </c>
      <c r="AK442" s="136">
        <f ca="1">IF(AND(AND($AK$3&lt;=B442,B442&lt;=$AK$1),B442&lt;&gt;""),1,0)</f>
        <v>1</v>
      </c>
      <c r="AL442" s="136">
        <f>IF(OR(F442="工事・メンテ（共用可）",F442="要調整"),0.5,IF(F442="ヘリ訓練日",0.4,1))</f>
        <v>1</v>
      </c>
      <c r="AM442" s="136">
        <v>1</v>
      </c>
    </row>
    <row r="443" spans="1:39" ht="112.5">
      <c r="A443" s="149">
        <v>643</v>
      </c>
      <c r="B443" s="150">
        <v>46430</v>
      </c>
      <c r="C443" s="156">
        <v>9</v>
      </c>
      <c r="D443" s="156">
        <v>17</v>
      </c>
      <c r="E443" s="152" t="s">
        <v>80</v>
      </c>
      <c r="F443" s="151" t="s">
        <v>492</v>
      </c>
      <c r="G443" s="154" t="s">
        <v>494</v>
      </c>
      <c r="H443" s="138" t="str">
        <f>IF(OR(G443="中止",G443="取消"),"998",IF(ISNA(MATCH($E443,施設情報!$B$2:$B$96,0)),"999",INDEX(施設情報!$C$2:$C$96,MATCH($E443,施設情報!$B$2:$B$96,0))))</f>
        <v>058</v>
      </c>
      <c r="I443" s="139">
        <f t="shared" si="103"/>
        <v>46430</v>
      </c>
      <c r="J443" s="137" t="str">
        <f t="shared" si="104"/>
        <v>058-46430</v>
      </c>
      <c r="K443" s="137">
        <f t="shared" si="105"/>
        <v>0.375</v>
      </c>
      <c r="L443" s="137">
        <f t="shared" si="106"/>
        <v>0.70833333333333337</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100</v>
      </c>
      <c r="W443" s="137">
        <f t="shared" si="116"/>
        <v>100</v>
      </c>
      <c r="X443" s="137">
        <f t="shared" si="116"/>
        <v>100</v>
      </c>
      <c r="Y443" s="137">
        <f t="shared" si="116"/>
        <v>100</v>
      </c>
      <c r="Z443" s="137">
        <f t="shared" si="116"/>
        <v>100</v>
      </c>
      <c r="AA443" s="137">
        <f t="shared" si="116"/>
        <v>100</v>
      </c>
      <c r="AB443" s="137">
        <f t="shared" si="116"/>
        <v>100</v>
      </c>
      <c r="AC443" s="137">
        <f t="shared" si="116"/>
        <v>100</v>
      </c>
      <c r="AD443" s="137">
        <f t="shared" si="116"/>
        <v>0</v>
      </c>
      <c r="AE443" s="137">
        <f t="shared" si="116"/>
        <v>0</v>
      </c>
      <c r="AF443" s="137">
        <f t="shared" si="116"/>
        <v>0</v>
      </c>
      <c r="AG443" s="137">
        <f t="shared" si="116"/>
        <v>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93.75">
      <c r="A444" s="149">
        <v>644</v>
      </c>
      <c r="B444" s="150">
        <v>46430</v>
      </c>
      <c r="C444" s="156">
        <v>9</v>
      </c>
      <c r="D444" s="156">
        <v>17</v>
      </c>
      <c r="E444" s="152" t="s">
        <v>81</v>
      </c>
      <c r="F444" s="151" t="s">
        <v>492</v>
      </c>
      <c r="G444" s="154" t="s">
        <v>494</v>
      </c>
      <c r="H444" s="138" t="str">
        <f>IF(OR(G444="中止",G444="取消"),"998",IF(ISNA(MATCH($E444,施設情報!$B$2:$B$96,0)),"999",INDEX(施設情報!$C$2:$C$96,MATCH($E444,施設情報!$B$2:$B$96,0))))</f>
        <v>059</v>
      </c>
      <c r="I444" s="139">
        <f t="shared" si="103"/>
        <v>46430</v>
      </c>
      <c r="J444" s="137" t="str">
        <f t="shared" si="104"/>
        <v>059-46430</v>
      </c>
      <c r="K444" s="137">
        <f t="shared" si="105"/>
        <v>0.375</v>
      </c>
      <c r="L444" s="137">
        <f t="shared" si="106"/>
        <v>0.70833333333333337</v>
      </c>
      <c r="M444" s="137">
        <f t="shared" si="115"/>
        <v>0</v>
      </c>
      <c r="N444" s="137">
        <f t="shared" si="115"/>
        <v>0</v>
      </c>
      <c r="O444" s="137">
        <f t="shared" si="115"/>
        <v>0</v>
      </c>
      <c r="P444" s="137">
        <f t="shared" si="115"/>
        <v>0</v>
      </c>
      <c r="Q444" s="137">
        <f t="shared" si="115"/>
        <v>0</v>
      </c>
      <c r="R444" s="137">
        <f t="shared" si="115"/>
        <v>0</v>
      </c>
      <c r="S444" s="137">
        <f t="shared" si="115"/>
        <v>0</v>
      </c>
      <c r="T444" s="137">
        <f t="shared" si="115"/>
        <v>0</v>
      </c>
      <c r="U444" s="137">
        <f t="shared" si="115"/>
        <v>0</v>
      </c>
      <c r="V444" s="137">
        <f t="shared" si="115"/>
        <v>100</v>
      </c>
      <c r="W444" s="137">
        <f t="shared" si="116"/>
        <v>100</v>
      </c>
      <c r="X444" s="137">
        <f t="shared" si="116"/>
        <v>100</v>
      </c>
      <c r="Y444" s="137">
        <f t="shared" si="116"/>
        <v>100</v>
      </c>
      <c r="Z444" s="137">
        <f t="shared" si="116"/>
        <v>100</v>
      </c>
      <c r="AA444" s="137">
        <f t="shared" si="116"/>
        <v>100</v>
      </c>
      <c r="AB444" s="137">
        <f t="shared" si="116"/>
        <v>100</v>
      </c>
      <c r="AC444" s="137">
        <f t="shared" si="116"/>
        <v>100</v>
      </c>
      <c r="AD444" s="137">
        <f t="shared" si="116"/>
        <v>0</v>
      </c>
      <c r="AE444" s="137">
        <f t="shared" si="116"/>
        <v>0</v>
      </c>
      <c r="AF444" s="137">
        <f t="shared" si="116"/>
        <v>0</v>
      </c>
      <c r="AG444" s="137">
        <f t="shared" si="116"/>
        <v>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93.75">
      <c r="A445" s="149">
        <v>645</v>
      </c>
      <c r="B445" s="150">
        <v>46430</v>
      </c>
      <c r="C445" s="156">
        <v>9</v>
      </c>
      <c r="D445" s="156">
        <v>17</v>
      </c>
      <c r="E445" s="152" t="s">
        <v>82</v>
      </c>
      <c r="F445" s="151" t="s">
        <v>492</v>
      </c>
      <c r="G445" s="154" t="s">
        <v>494</v>
      </c>
      <c r="H445" s="138" t="str">
        <f>IF(OR(G445="中止",G445="取消"),"998",IF(ISNA(MATCH($E445,施設情報!$B$2:$B$96,0)),"999",INDEX(施設情報!$C$2:$C$96,MATCH($E445,施設情報!$B$2:$B$96,0))))</f>
        <v>060</v>
      </c>
      <c r="I445" s="139">
        <f t="shared" si="103"/>
        <v>46430</v>
      </c>
      <c r="J445" s="137" t="str">
        <f t="shared" si="104"/>
        <v>060-46430</v>
      </c>
      <c r="K445" s="137">
        <f t="shared" si="105"/>
        <v>0.375</v>
      </c>
      <c r="L445" s="137">
        <f t="shared" si="106"/>
        <v>0.70833333333333337</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100</v>
      </c>
      <c r="W445" s="137">
        <f t="shared" ref="W445:AJ454" si="118">IF(AND(W$3&gt;=$K445,W$3&lt;$L445),100*$AM445,0)</f>
        <v>100</v>
      </c>
      <c r="X445" s="137">
        <f t="shared" si="118"/>
        <v>100</v>
      </c>
      <c r="Y445" s="137">
        <f t="shared" si="118"/>
        <v>100</v>
      </c>
      <c r="Z445" s="137">
        <f t="shared" si="118"/>
        <v>100</v>
      </c>
      <c r="AA445" s="137">
        <f t="shared" si="118"/>
        <v>100</v>
      </c>
      <c r="AB445" s="137">
        <f t="shared" si="118"/>
        <v>100</v>
      </c>
      <c r="AC445" s="137">
        <f t="shared" si="118"/>
        <v>100</v>
      </c>
      <c r="AD445" s="137">
        <f t="shared" si="118"/>
        <v>0</v>
      </c>
      <c r="AE445" s="137">
        <f t="shared" si="118"/>
        <v>0</v>
      </c>
      <c r="AF445" s="137">
        <f t="shared" si="118"/>
        <v>0</v>
      </c>
      <c r="AG445" s="137">
        <f t="shared" si="118"/>
        <v>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56.25">
      <c r="A446" s="149">
        <v>646</v>
      </c>
      <c r="B446" s="150">
        <v>46430</v>
      </c>
      <c r="C446" s="156">
        <v>9</v>
      </c>
      <c r="D446" s="156">
        <v>17</v>
      </c>
      <c r="E446" s="152" t="s">
        <v>83</v>
      </c>
      <c r="F446" s="151" t="s">
        <v>495</v>
      </c>
      <c r="G446" s="154" t="s">
        <v>494</v>
      </c>
      <c r="H446" s="138" t="str">
        <f>IF(OR(G446="中止",G446="取消"),"998",IF(ISNA(MATCH($E446,施設情報!$B$2:$B$96,0)),"999",INDEX(施設情報!$C$2:$C$96,MATCH($E446,施設情報!$B$2:$B$96,0))))</f>
        <v>067</v>
      </c>
      <c r="I446" s="139">
        <f t="shared" si="103"/>
        <v>46430</v>
      </c>
      <c r="J446" s="137" t="str">
        <f t="shared" si="104"/>
        <v>067-46430</v>
      </c>
      <c r="K446" s="137">
        <f t="shared" si="105"/>
        <v>0.375</v>
      </c>
      <c r="L446" s="137">
        <f t="shared" si="106"/>
        <v>0.70833333333333337</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50</v>
      </c>
      <c r="W446" s="137">
        <f t="shared" si="118"/>
        <v>50</v>
      </c>
      <c r="X446" s="137">
        <f t="shared" si="118"/>
        <v>50</v>
      </c>
      <c r="Y446" s="137">
        <f t="shared" si="118"/>
        <v>50</v>
      </c>
      <c r="Z446" s="137">
        <f t="shared" si="118"/>
        <v>50</v>
      </c>
      <c r="AA446" s="137">
        <f t="shared" si="118"/>
        <v>50</v>
      </c>
      <c r="AB446" s="137">
        <f t="shared" si="118"/>
        <v>50</v>
      </c>
      <c r="AC446" s="137">
        <f t="shared" si="118"/>
        <v>50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0.5</v>
      </c>
      <c r="AM446" s="136">
        <v>0.5</v>
      </c>
    </row>
    <row r="447" spans="1:39" ht="56.25">
      <c r="A447" s="149">
        <v>647</v>
      </c>
      <c r="B447" s="150">
        <v>46430</v>
      </c>
      <c r="C447" s="156">
        <v>9</v>
      </c>
      <c r="D447" s="156">
        <v>17</v>
      </c>
      <c r="E447" s="152" t="s">
        <v>84</v>
      </c>
      <c r="F447" s="151" t="s">
        <v>495</v>
      </c>
      <c r="G447" s="154" t="s">
        <v>494</v>
      </c>
      <c r="H447" s="138" t="str">
        <f>IF(OR(G447="中止",G447="取消"),"998",IF(ISNA(MATCH($E447,施設情報!$B$2:$B$96,0)),"999",INDEX(施設情報!$C$2:$C$96,MATCH($E447,施設情報!$B$2:$B$96,0))))</f>
        <v>065</v>
      </c>
      <c r="I447" s="139">
        <f t="shared" si="103"/>
        <v>46430</v>
      </c>
      <c r="J447" s="137" t="str">
        <f t="shared" si="104"/>
        <v>065-46430</v>
      </c>
      <c r="K447" s="137">
        <f t="shared" si="105"/>
        <v>0.375</v>
      </c>
      <c r="L447" s="137">
        <f t="shared" si="106"/>
        <v>0.70833333333333337</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50</v>
      </c>
      <c r="W447" s="137">
        <f t="shared" si="118"/>
        <v>50</v>
      </c>
      <c r="X447" s="137">
        <f t="shared" si="118"/>
        <v>50</v>
      </c>
      <c r="Y447" s="137">
        <f t="shared" si="118"/>
        <v>50</v>
      </c>
      <c r="Z447" s="137">
        <f t="shared" si="118"/>
        <v>50</v>
      </c>
      <c r="AA447" s="137">
        <f t="shared" si="118"/>
        <v>50</v>
      </c>
      <c r="AB447" s="137">
        <f t="shared" si="118"/>
        <v>50</v>
      </c>
      <c r="AC447" s="137">
        <f t="shared" si="118"/>
        <v>50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0.5</v>
      </c>
      <c r="AM447" s="136">
        <v>0.5</v>
      </c>
    </row>
    <row r="448" spans="1:39" ht="56.25">
      <c r="A448" s="149">
        <v>648</v>
      </c>
      <c r="B448" s="150">
        <v>46430</v>
      </c>
      <c r="C448" s="156">
        <v>9</v>
      </c>
      <c r="D448" s="156">
        <v>17</v>
      </c>
      <c r="E448" s="152" t="s">
        <v>85</v>
      </c>
      <c r="F448" s="151" t="s">
        <v>495</v>
      </c>
      <c r="G448" s="154" t="s">
        <v>494</v>
      </c>
      <c r="H448" s="138" t="str">
        <f>IF(OR(G448="中止",G448="取消"),"998",IF(ISNA(MATCH($E448,施設情報!$B$2:$B$96,0)),"999",INDEX(施設情報!$C$2:$C$96,MATCH($E448,施設情報!$B$2:$B$96,0))))</f>
        <v>066</v>
      </c>
      <c r="I448" s="139">
        <f t="shared" si="103"/>
        <v>46430</v>
      </c>
      <c r="J448" s="137" t="str">
        <f t="shared" si="104"/>
        <v>066-46430</v>
      </c>
      <c r="K448" s="137">
        <f t="shared" si="105"/>
        <v>0.375</v>
      </c>
      <c r="L448" s="137">
        <f t="shared" si="106"/>
        <v>0.70833333333333337</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50</v>
      </c>
      <c r="W448" s="137">
        <f t="shared" si="118"/>
        <v>50</v>
      </c>
      <c r="X448" s="137">
        <f t="shared" si="118"/>
        <v>50</v>
      </c>
      <c r="Y448" s="137">
        <f t="shared" si="118"/>
        <v>50</v>
      </c>
      <c r="Z448" s="137">
        <f t="shared" si="118"/>
        <v>50</v>
      </c>
      <c r="AA448" s="137">
        <f t="shared" si="118"/>
        <v>50</v>
      </c>
      <c r="AB448" s="137">
        <f t="shared" si="118"/>
        <v>50</v>
      </c>
      <c r="AC448" s="137">
        <f t="shared" si="118"/>
        <v>50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c r="AL448" s="136">
        <f>IF(OR(F448="工事・メンテ（共用可）",F448="要調整"),0.5,IF(F448="ヘリ訓練日",0.4,1))</f>
        <v>0.5</v>
      </c>
      <c r="AM448" s="136">
        <v>0.5</v>
      </c>
    </row>
    <row r="449" spans="1:39" ht="37.5">
      <c r="A449" s="149">
        <v>649</v>
      </c>
      <c r="B449" s="150">
        <v>46430</v>
      </c>
      <c r="C449" s="156">
        <v>9</v>
      </c>
      <c r="D449" s="156">
        <v>17</v>
      </c>
      <c r="E449" s="152" t="s">
        <v>86</v>
      </c>
      <c r="F449" s="151" t="s">
        <v>492</v>
      </c>
      <c r="G449" s="154" t="s">
        <v>494</v>
      </c>
      <c r="H449" s="138" t="str">
        <f>IF(OR(G449="中止",G449="取消"),"998",IF(ISNA(MATCH($E449,施設情報!$B$2:$B$96,0)),"999",INDEX(施設情報!$C$2:$C$96,MATCH($E449,施設情報!$B$2:$B$96,0))))</f>
        <v>068</v>
      </c>
      <c r="I449" s="139">
        <f t="shared" si="103"/>
        <v>46430</v>
      </c>
      <c r="J449" s="137" t="str">
        <f t="shared" si="104"/>
        <v>068-46430</v>
      </c>
      <c r="K449" s="137">
        <f t="shared" si="105"/>
        <v>0.375</v>
      </c>
      <c r="L449" s="137">
        <f t="shared" si="106"/>
        <v>0.70833333333333337</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0</v>
      </c>
      <c r="AE449" s="137">
        <f t="shared" si="118"/>
        <v>0</v>
      </c>
      <c r="AF449" s="137">
        <f t="shared" si="118"/>
        <v>0</v>
      </c>
      <c r="AG449" s="137">
        <f t="shared" si="118"/>
        <v>0</v>
      </c>
      <c r="AH449" s="137">
        <f t="shared" si="118"/>
        <v>0</v>
      </c>
      <c r="AI449" s="137">
        <f t="shared" si="118"/>
        <v>0</v>
      </c>
      <c r="AJ449" s="137">
        <f t="shared" si="118"/>
        <v>0</v>
      </c>
      <c r="AK449" s="136">
        <f ca="1">IF(AND(AND($AK$3&lt;=B449,B449&lt;=$AK$1),B449&lt;&gt;""),1,0)</f>
        <v>1</v>
      </c>
      <c r="AL449" s="136">
        <f>IF(OR(F449="工事・メンテ（共用可）",F449="要調整"),0.5,IF(F449="ヘリ訓練日",0.4,1))</f>
        <v>1</v>
      </c>
      <c r="AM449" s="136">
        <v>1</v>
      </c>
    </row>
    <row r="450" spans="1:39" ht="37.5">
      <c r="A450" s="149">
        <v>650</v>
      </c>
      <c r="B450" s="150">
        <v>46430</v>
      </c>
      <c r="C450" s="156">
        <v>9</v>
      </c>
      <c r="D450" s="156">
        <v>17</v>
      </c>
      <c r="E450" s="152" t="s">
        <v>87</v>
      </c>
      <c r="F450" s="151" t="s">
        <v>495</v>
      </c>
      <c r="G450" s="154" t="s">
        <v>494</v>
      </c>
      <c r="H450" s="138" t="str">
        <f>IF(OR(G450="中止",G450="取消"),"998",IF(ISNA(MATCH($E450,施設情報!$B$2:$B$96,0)),"999",INDEX(施設情報!$C$2:$C$96,MATCH($E450,施設情報!$B$2:$B$96,0))))</f>
        <v>063</v>
      </c>
      <c r="I450" s="139">
        <f t="shared" si="103"/>
        <v>46430</v>
      </c>
      <c r="J450" s="137" t="str">
        <f t="shared" si="104"/>
        <v>063-46430</v>
      </c>
      <c r="K450" s="137">
        <f t="shared" si="105"/>
        <v>0.375</v>
      </c>
      <c r="L450" s="137">
        <f t="shared" si="106"/>
        <v>0.70833333333333337</v>
      </c>
      <c r="M450" s="137">
        <f t="shared" si="117"/>
        <v>0</v>
      </c>
      <c r="N450" s="137">
        <f t="shared" si="117"/>
        <v>0</v>
      </c>
      <c r="O450" s="137">
        <f t="shared" si="117"/>
        <v>0</v>
      </c>
      <c r="P450" s="137">
        <f t="shared" si="117"/>
        <v>0</v>
      </c>
      <c r="Q450" s="137">
        <f t="shared" si="117"/>
        <v>0</v>
      </c>
      <c r="R450" s="137">
        <f t="shared" si="117"/>
        <v>0</v>
      </c>
      <c r="S450" s="137">
        <f t="shared" si="117"/>
        <v>0</v>
      </c>
      <c r="T450" s="137">
        <f t="shared" si="117"/>
        <v>0</v>
      </c>
      <c r="U450" s="137">
        <f t="shared" si="117"/>
        <v>0</v>
      </c>
      <c r="V450" s="137">
        <f t="shared" si="117"/>
        <v>50</v>
      </c>
      <c r="W450" s="137">
        <f t="shared" si="118"/>
        <v>50</v>
      </c>
      <c r="X450" s="137">
        <f t="shared" si="118"/>
        <v>50</v>
      </c>
      <c r="Y450" s="137">
        <f t="shared" si="118"/>
        <v>50</v>
      </c>
      <c r="Z450" s="137">
        <f t="shared" si="118"/>
        <v>50</v>
      </c>
      <c r="AA450" s="137">
        <f t="shared" si="118"/>
        <v>50</v>
      </c>
      <c r="AB450" s="137">
        <f t="shared" si="118"/>
        <v>50</v>
      </c>
      <c r="AC450" s="137">
        <f t="shared" si="118"/>
        <v>50</v>
      </c>
      <c r="AD450" s="137">
        <f t="shared" si="118"/>
        <v>0</v>
      </c>
      <c r="AE450" s="137">
        <f t="shared" si="118"/>
        <v>0</v>
      </c>
      <c r="AF450" s="137">
        <f t="shared" si="118"/>
        <v>0</v>
      </c>
      <c r="AG450" s="137">
        <f t="shared" si="118"/>
        <v>0</v>
      </c>
      <c r="AH450" s="137">
        <f t="shared" si="118"/>
        <v>0</v>
      </c>
      <c r="AI450" s="137">
        <f t="shared" si="118"/>
        <v>0</v>
      </c>
      <c r="AJ450" s="137">
        <f t="shared" si="118"/>
        <v>0</v>
      </c>
      <c r="AK450" s="136">
        <f ca="1">IF(AND(AND($AK$3&lt;=B450,B450&lt;=$AK$1),B450&lt;&gt;""),1,0)</f>
        <v>1</v>
      </c>
      <c r="AL450" s="136">
        <f>IF(OR(F450="工事・メンテ（共用可）",F450="要調整"),0.5,IF(F450="ヘリ訓練日",0.4,1))</f>
        <v>0.5</v>
      </c>
      <c r="AM450" s="136">
        <v>0.5</v>
      </c>
    </row>
    <row r="451" spans="1:39" ht="37.5">
      <c r="A451" s="149">
        <v>651</v>
      </c>
      <c r="B451" s="150">
        <v>46430</v>
      </c>
      <c r="C451" s="156">
        <v>9</v>
      </c>
      <c r="D451" s="156">
        <v>17</v>
      </c>
      <c r="E451" s="152" t="s">
        <v>88</v>
      </c>
      <c r="F451" s="151" t="s">
        <v>495</v>
      </c>
      <c r="G451" s="154" t="s">
        <v>494</v>
      </c>
      <c r="H451" s="138" t="str">
        <f>IF(OR(G451="中止",G451="取消"),"998",IF(ISNA(MATCH($E451,施設情報!$B$2:$B$96,0)),"999",INDEX(施設情報!$C$2:$C$96,MATCH($E451,施設情報!$B$2:$B$96,0))))</f>
        <v>064</v>
      </c>
      <c r="I451" s="139">
        <f t="shared" si="103"/>
        <v>46430</v>
      </c>
      <c r="J451" s="137" t="str">
        <f t="shared" si="104"/>
        <v>064-46430</v>
      </c>
      <c r="K451" s="137">
        <f t="shared" si="105"/>
        <v>0.375</v>
      </c>
      <c r="L451" s="137">
        <f t="shared" si="106"/>
        <v>0.70833333333333337</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50</v>
      </c>
      <c r="W451" s="137">
        <f t="shared" si="118"/>
        <v>50</v>
      </c>
      <c r="X451" s="137">
        <f t="shared" si="118"/>
        <v>50</v>
      </c>
      <c r="Y451" s="137">
        <f t="shared" si="118"/>
        <v>50</v>
      </c>
      <c r="Z451" s="137">
        <f t="shared" si="118"/>
        <v>50</v>
      </c>
      <c r="AA451" s="137">
        <f t="shared" si="118"/>
        <v>50</v>
      </c>
      <c r="AB451" s="137">
        <f t="shared" si="118"/>
        <v>50</v>
      </c>
      <c r="AC451" s="137">
        <f t="shared" si="118"/>
        <v>50</v>
      </c>
      <c r="AD451" s="137">
        <f t="shared" si="118"/>
        <v>0</v>
      </c>
      <c r="AE451" s="137">
        <f t="shared" si="118"/>
        <v>0</v>
      </c>
      <c r="AF451" s="137">
        <f t="shared" si="118"/>
        <v>0</v>
      </c>
      <c r="AG451" s="137">
        <f t="shared" si="118"/>
        <v>0</v>
      </c>
      <c r="AH451" s="137">
        <f t="shared" si="118"/>
        <v>0</v>
      </c>
      <c r="AI451" s="137">
        <f t="shared" si="118"/>
        <v>0</v>
      </c>
      <c r="AJ451" s="137">
        <f t="shared" si="118"/>
        <v>0</v>
      </c>
      <c r="AK451" s="136">
        <f ca="1">IF(AND(AND($AK$3&lt;=B451,B451&lt;=$AK$1),B451&lt;&gt;""),1,0)</f>
        <v>1</v>
      </c>
      <c r="AL451" s="136">
        <f>IF(OR(F451="工事・メンテ（共用可）",F451="要調整"),0.5,IF(F451="ヘリ訓練日",0.4,1))</f>
        <v>0.5</v>
      </c>
      <c r="AM451" s="136">
        <v>0.5</v>
      </c>
    </row>
    <row r="452" spans="1:39" ht="37.5">
      <c r="A452" s="149">
        <v>652</v>
      </c>
      <c r="B452" s="150">
        <v>46430</v>
      </c>
      <c r="C452" s="156">
        <v>9</v>
      </c>
      <c r="D452" s="156">
        <v>17</v>
      </c>
      <c r="E452" s="152" t="s">
        <v>89</v>
      </c>
      <c r="F452" s="151" t="s">
        <v>492</v>
      </c>
      <c r="G452" s="154" t="s">
        <v>494</v>
      </c>
      <c r="H452" s="138" t="str">
        <f>IF(OR(G452="中止",G452="取消"),"998",IF(ISNA(MATCH($E452,施設情報!$B$2:$B$96,0)),"999",INDEX(施設情報!$C$2:$C$96,MATCH($E452,施設情報!$B$2:$B$96,0))))</f>
        <v>019</v>
      </c>
      <c r="I452" s="139">
        <f t="shared" si="103"/>
        <v>46430</v>
      </c>
      <c r="J452" s="137" t="str">
        <f t="shared" si="104"/>
        <v>019-46430</v>
      </c>
      <c r="K452" s="137">
        <f t="shared" si="105"/>
        <v>0.375</v>
      </c>
      <c r="L452" s="137">
        <f t="shared" si="106"/>
        <v>0.70833333333333337</v>
      </c>
      <c r="M452" s="137">
        <f t="shared" si="117"/>
        <v>0</v>
      </c>
      <c r="N452" s="137">
        <f t="shared" si="117"/>
        <v>0</v>
      </c>
      <c r="O452" s="137">
        <f t="shared" si="117"/>
        <v>0</v>
      </c>
      <c r="P452" s="137">
        <f t="shared" si="117"/>
        <v>0</v>
      </c>
      <c r="Q452" s="137">
        <f t="shared" si="117"/>
        <v>0</v>
      </c>
      <c r="R452" s="137">
        <f t="shared" si="117"/>
        <v>0</v>
      </c>
      <c r="S452" s="137">
        <f t="shared" si="117"/>
        <v>0</v>
      </c>
      <c r="T452" s="137">
        <f t="shared" si="117"/>
        <v>0</v>
      </c>
      <c r="U452" s="137">
        <f t="shared" si="117"/>
        <v>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0</v>
      </c>
      <c r="AE452" s="137">
        <f t="shared" si="118"/>
        <v>0</v>
      </c>
      <c r="AF452" s="137">
        <f t="shared" si="118"/>
        <v>0</v>
      </c>
      <c r="AG452" s="137">
        <f t="shared" si="118"/>
        <v>0</v>
      </c>
      <c r="AH452" s="137">
        <f t="shared" si="118"/>
        <v>0</v>
      </c>
      <c r="AI452" s="137">
        <f t="shared" si="118"/>
        <v>0</v>
      </c>
      <c r="AJ452" s="137">
        <f t="shared" si="118"/>
        <v>0</v>
      </c>
      <c r="AK452" s="136">
        <f ca="1">IF(AND(AND($AK$3&lt;=B452,B452&lt;=$AK$1),B452&lt;&gt;""),1,0)</f>
        <v>1</v>
      </c>
      <c r="AL452" s="136">
        <f>IF(OR(F452="工事・メンテ（共用可）",F452="要調整"),0.5,IF(F452="ヘリ訓練日",0.4,1))</f>
        <v>1</v>
      </c>
      <c r="AM452" s="136">
        <v>1</v>
      </c>
    </row>
    <row r="453" spans="1:39" ht="37.5">
      <c r="A453" s="149">
        <v>653</v>
      </c>
      <c r="B453" s="150">
        <v>46430</v>
      </c>
      <c r="C453" s="156">
        <v>9</v>
      </c>
      <c r="D453" s="156">
        <v>17</v>
      </c>
      <c r="E453" s="152" t="s">
        <v>90</v>
      </c>
      <c r="F453" s="151" t="s">
        <v>492</v>
      </c>
      <c r="G453" s="154" t="s">
        <v>494</v>
      </c>
      <c r="H453" s="138" t="str">
        <f>IF(OR(G453="中止",G453="取消"),"998",IF(ISNA(MATCH($E453,施設情報!$B$2:$B$96,0)),"999",INDEX(施設情報!$C$2:$C$96,MATCH($E453,施設情報!$B$2:$B$96,0))))</f>
        <v>018</v>
      </c>
      <c r="I453" s="139">
        <f t="shared" ref="I453:I516" si="119">B453</f>
        <v>46430</v>
      </c>
      <c r="J453" s="137" t="str">
        <f t="shared" ref="J453:J516" si="120">H453&amp;"-"&amp;I453</f>
        <v>018-46430</v>
      </c>
      <c r="K453" s="137">
        <f t="shared" ref="K453:K516" si="121">C453/24</f>
        <v>0.375</v>
      </c>
      <c r="L453" s="137">
        <f t="shared" ref="L453:L516" si="122">D453/24</f>
        <v>0.70833333333333337</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100</v>
      </c>
      <c r="W453" s="137">
        <f t="shared" si="118"/>
        <v>100</v>
      </c>
      <c r="X453" s="137">
        <f t="shared" si="118"/>
        <v>100</v>
      </c>
      <c r="Y453" s="137">
        <f t="shared" si="118"/>
        <v>100</v>
      </c>
      <c r="Z453" s="137">
        <f t="shared" si="118"/>
        <v>100</v>
      </c>
      <c r="AA453" s="137">
        <f t="shared" si="118"/>
        <v>100</v>
      </c>
      <c r="AB453" s="137">
        <f t="shared" si="118"/>
        <v>100</v>
      </c>
      <c r="AC453" s="137">
        <f t="shared" si="118"/>
        <v>100</v>
      </c>
      <c r="AD453" s="137">
        <f t="shared" si="118"/>
        <v>0</v>
      </c>
      <c r="AE453" s="137">
        <f t="shared" si="118"/>
        <v>0</v>
      </c>
      <c r="AF453" s="137">
        <f t="shared" si="118"/>
        <v>0</v>
      </c>
      <c r="AG453" s="137">
        <f t="shared" si="118"/>
        <v>0</v>
      </c>
      <c r="AH453" s="137">
        <f t="shared" si="118"/>
        <v>0</v>
      </c>
      <c r="AI453" s="137">
        <f t="shared" si="118"/>
        <v>0</v>
      </c>
      <c r="AJ453" s="137">
        <f t="shared" si="118"/>
        <v>0</v>
      </c>
      <c r="AK453" s="136">
        <f ca="1">IF(AND(AND($AK$3&lt;=B453,B453&lt;=$AK$1),B453&lt;&gt;""),1,0)</f>
        <v>1</v>
      </c>
      <c r="AL453" s="136">
        <f>IF(OR(F453="工事・メンテ（共用可）",F453="要調整"),0.5,IF(F453="ヘリ訓練日",0.4,1))</f>
        <v>1</v>
      </c>
      <c r="AM453" s="136">
        <v>1</v>
      </c>
    </row>
    <row r="454" spans="1:39" ht="37.5">
      <c r="A454" s="149">
        <v>13</v>
      </c>
      <c r="B454" s="150">
        <v>46431</v>
      </c>
      <c r="C454" s="156">
        <v>0</v>
      </c>
      <c r="D454" s="156">
        <v>24</v>
      </c>
      <c r="E454" s="152" t="s">
        <v>28</v>
      </c>
      <c r="F454" s="151" t="s">
        <v>29</v>
      </c>
      <c r="G454" s="154" t="s">
        <v>1</v>
      </c>
      <c r="H454" s="138" t="str">
        <f>IF(OR(G454="中止",G454="取消"),"998",IF(ISNA(MATCH($E454,施設情報!$B$2:$B$96,0)),"999",INDEX(施設情報!$C$2:$C$96,MATCH($E454,施設情報!$B$2:$B$96,0))))</f>
        <v>001</v>
      </c>
      <c r="I454" s="139">
        <f t="shared" si="119"/>
        <v>46431</v>
      </c>
      <c r="J454" s="137" t="str">
        <f t="shared" si="120"/>
        <v>001-46431</v>
      </c>
      <c r="K454" s="137">
        <f t="shared" si="121"/>
        <v>0</v>
      </c>
      <c r="L454" s="137">
        <f t="shared" si="122"/>
        <v>1</v>
      </c>
      <c r="M454" s="137">
        <f t="shared" si="117"/>
        <v>100</v>
      </c>
      <c r="N454" s="137">
        <f t="shared" si="117"/>
        <v>100</v>
      </c>
      <c r="O454" s="137">
        <f t="shared" si="117"/>
        <v>100</v>
      </c>
      <c r="P454" s="137">
        <f t="shared" si="117"/>
        <v>100</v>
      </c>
      <c r="Q454" s="137">
        <f t="shared" si="117"/>
        <v>100</v>
      </c>
      <c r="R454" s="137">
        <f t="shared" si="117"/>
        <v>100</v>
      </c>
      <c r="S454" s="137">
        <f t="shared" si="117"/>
        <v>100</v>
      </c>
      <c r="T454" s="137">
        <f t="shared" si="117"/>
        <v>100</v>
      </c>
      <c r="U454" s="137">
        <f t="shared" si="117"/>
        <v>100</v>
      </c>
      <c r="V454" s="137">
        <f t="shared" si="117"/>
        <v>100</v>
      </c>
      <c r="W454" s="137">
        <f t="shared" si="118"/>
        <v>100</v>
      </c>
      <c r="X454" s="137">
        <f t="shared" si="118"/>
        <v>100</v>
      </c>
      <c r="Y454" s="137">
        <f t="shared" si="118"/>
        <v>100</v>
      </c>
      <c r="Z454" s="137">
        <f t="shared" si="118"/>
        <v>100</v>
      </c>
      <c r="AA454" s="137">
        <f t="shared" si="118"/>
        <v>100</v>
      </c>
      <c r="AB454" s="137">
        <f t="shared" si="118"/>
        <v>100</v>
      </c>
      <c r="AC454" s="137">
        <f t="shared" si="118"/>
        <v>100</v>
      </c>
      <c r="AD454" s="137">
        <f t="shared" si="118"/>
        <v>100</v>
      </c>
      <c r="AE454" s="137">
        <f t="shared" si="118"/>
        <v>100</v>
      </c>
      <c r="AF454" s="137">
        <f t="shared" si="118"/>
        <v>100</v>
      </c>
      <c r="AG454" s="137">
        <f t="shared" si="118"/>
        <v>100</v>
      </c>
      <c r="AH454" s="137">
        <f t="shared" si="118"/>
        <v>100</v>
      </c>
      <c r="AI454" s="137">
        <f t="shared" si="118"/>
        <v>100</v>
      </c>
      <c r="AJ454" s="137">
        <f t="shared" si="118"/>
        <v>100</v>
      </c>
      <c r="AK454" s="136">
        <f ca="1">IF(AND(AND($AK$3&lt;=B454,B454&lt;=$AK$1),B454&lt;&gt;""),1,0)</f>
        <v>1</v>
      </c>
      <c r="AL454" s="136">
        <f>IF(OR(F454="工事・メンテ（共用可）",F454="要調整"),0.5,IF(F454="ヘリ訓練日",0.4,1))</f>
        <v>1</v>
      </c>
      <c r="AM454" s="136">
        <v>1</v>
      </c>
    </row>
    <row r="455" spans="1:39" ht="56.25">
      <c r="A455" s="149">
        <v>347</v>
      </c>
      <c r="B455" s="150">
        <v>46431</v>
      </c>
      <c r="C455" s="156">
        <v>0</v>
      </c>
      <c r="D455" s="156">
        <v>24</v>
      </c>
      <c r="E455" s="152" t="s">
        <v>52</v>
      </c>
      <c r="F455" s="151" t="s">
        <v>95</v>
      </c>
      <c r="G455" s="205" t="s">
        <v>1</v>
      </c>
      <c r="H455" s="138" t="str">
        <f>IF(OR(G455="中止",G455="取消"),"998",IF(ISNA(MATCH($E455,施設情報!$B$2:$B$96,0)),"999",INDEX(施設情報!$C$2:$C$96,MATCH($E455,施設情報!$B$2:$B$96,0))))</f>
        <v>024</v>
      </c>
      <c r="I455" s="139">
        <f t="shared" si="119"/>
        <v>46431</v>
      </c>
      <c r="J455" s="137" t="str">
        <f t="shared" si="120"/>
        <v>024-46431</v>
      </c>
      <c r="K455" s="137">
        <f t="shared" si="121"/>
        <v>0</v>
      </c>
      <c r="L455" s="137">
        <f t="shared" si="122"/>
        <v>1</v>
      </c>
      <c r="M455" s="137">
        <f t="shared" ref="M455:V464" si="123">IF(AND(M$3&gt;=$K455,M$3&lt;$L455),100*$AM455,0)</f>
        <v>100</v>
      </c>
      <c r="N455" s="137">
        <f t="shared" si="123"/>
        <v>100</v>
      </c>
      <c r="O455" s="137">
        <f t="shared" si="123"/>
        <v>100</v>
      </c>
      <c r="P455" s="137">
        <f t="shared" si="123"/>
        <v>100</v>
      </c>
      <c r="Q455" s="137">
        <f t="shared" si="123"/>
        <v>100</v>
      </c>
      <c r="R455" s="137">
        <f t="shared" si="123"/>
        <v>100</v>
      </c>
      <c r="S455" s="137">
        <f t="shared" si="123"/>
        <v>100</v>
      </c>
      <c r="T455" s="137">
        <f t="shared" si="123"/>
        <v>100</v>
      </c>
      <c r="U455" s="137">
        <f t="shared" si="123"/>
        <v>100</v>
      </c>
      <c r="V455" s="137">
        <f t="shared" si="123"/>
        <v>100</v>
      </c>
      <c r="W455" s="137">
        <f t="shared" ref="W455:AJ464" si="124">IF(AND(W$3&gt;=$K455,W$3&lt;$L455),100*$AM455,0)</f>
        <v>100</v>
      </c>
      <c r="X455" s="137">
        <f t="shared" si="124"/>
        <v>100</v>
      </c>
      <c r="Y455" s="137">
        <f t="shared" si="124"/>
        <v>100</v>
      </c>
      <c r="Z455" s="137">
        <f t="shared" si="124"/>
        <v>100</v>
      </c>
      <c r="AA455" s="137">
        <f t="shared" si="124"/>
        <v>100</v>
      </c>
      <c r="AB455" s="137">
        <f t="shared" si="124"/>
        <v>100</v>
      </c>
      <c r="AC455" s="137">
        <f t="shared" si="124"/>
        <v>100</v>
      </c>
      <c r="AD455" s="137">
        <f t="shared" si="124"/>
        <v>100</v>
      </c>
      <c r="AE455" s="137">
        <f t="shared" si="124"/>
        <v>100</v>
      </c>
      <c r="AF455" s="137">
        <f t="shared" si="124"/>
        <v>100</v>
      </c>
      <c r="AG455" s="137">
        <f t="shared" si="124"/>
        <v>100</v>
      </c>
      <c r="AH455" s="137">
        <f t="shared" si="124"/>
        <v>100</v>
      </c>
      <c r="AI455" s="137">
        <f t="shared" si="124"/>
        <v>100</v>
      </c>
      <c r="AJ455" s="137">
        <f t="shared" si="124"/>
        <v>100</v>
      </c>
      <c r="AK455" s="136">
        <f ca="1">IF(AND(AND($AK$3&lt;=B455,B455&lt;=$AK$1),B455&lt;&gt;""),1,0)</f>
        <v>1</v>
      </c>
      <c r="AL455" s="136">
        <f>IF(OR(F455="工事・メンテ（共用可）",F455="要調整"),0.5,IF(F455="ヘリ訓練日",0.4,1))</f>
        <v>1</v>
      </c>
      <c r="AM455" s="136">
        <v>1</v>
      </c>
    </row>
    <row r="456" spans="1:39" ht="37.5">
      <c r="A456" s="149">
        <v>14</v>
      </c>
      <c r="B456" s="150">
        <v>46432</v>
      </c>
      <c r="C456" s="156">
        <v>0</v>
      </c>
      <c r="D456" s="156">
        <v>24</v>
      </c>
      <c r="E456" s="152" t="s">
        <v>28</v>
      </c>
      <c r="F456" s="151" t="s">
        <v>29</v>
      </c>
      <c r="G456" s="154" t="s">
        <v>1</v>
      </c>
      <c r="H456" s="138" t="str">
        <f>IF(OR(G456="中止",G456="取消"),"998",IF(ISNA(MATCH($E456,施設情報!$B$2:$B$96,0)),"999",INDEX(施設情報!$C$2:$C$96,MATCH($E456,施設情報!$B$2:$B$96,0))))</f>
        <v>001</v>
      </c>
      <c r="I456" s="139">
        <f t="shared" si="119"/>
        <v>46432</v>
      </c>
      <c r="J456" s="137" t="str">
        <f t="shared" si="120"/>
        <v>001-46432</v>
      </c>
      <c r="K456" s="137">
        <f t="shared" si="121"/>
        <v>0</v>
      </c>
      <c r="L456" s="137">
        <f t="shared" si="122"/>
        <v>1</v>
      </c>
      <c r="M456" s="137">
        <f t="shared" si="123"/>
        <v>100</v>
      </c>
      <c r="N456" s="137">
        <f t="shared" si="123"/>
        <v>100</v>
      </c>
      <c r="O456" s="137">
        <f t="shared" si="123"/>
        <v>100</v>
      </c>
      <c r="P456" s="137">
        <f t="shared" si="123"/>
        <v>100</v>
      </c>
      <c r="Q456" s="137">
        <f t="shared" si="123"/>
        <v>100</v>
      </c>
      <c r="R456" s="137">
        <f t="shared" si="123"/>
        <v>100</v>
      </c>
      <c r="S456" s="137">
        <f t="shared" si="123"/>
        <v>100</v>
      </c>
      <c r="T456" s="137">
        <f t="shared" si="123"/>
        <v>100</v>
      </c>
      <c r="U456" s="137">
        <f t="shared" si="123"/>
        <v>100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100</v>
      </c>
      <c r="AE456" s="137">
        <f t="shared" si="124"/>
        <v>100</v>
      </c>
      <c r="AF456" s="137">
        <f t="shared" si="124"/>
        <v>100</v>
      </c>
      <c r="AG456" s="137">
        <f t="shared" si="124"/>
        <v>100</v>
      </c>
      <c r="AH456" s="137">
        <f t="shared" si="124"/>
        <v>100</v>
      </c>
      <c r="AI456" s="137">
        <f t="shared" si="124"/>
        <v>100</v>
      </c>
      <c r="AJ456" s="137">
        <f t="shared" si="124"/>
        <v>100</v>
      </c>
      <c r="AK456" s="136">
        <f ca="1">IF(AND(AND($AK$3&lt;=B456,B456&lt;=$AK$1),B456&lt;&gt;""),1,0)</f>
        <v>1</v>
      </c>
      <c r="AL456" s="136">
        <f>IF(OR(F456="工事・メンテ（共用可）",F456="要調整"),0.5,IF(F456="ヘリ訓練日",0.4,1))</f>
        <v>1</v>
      </c>
      <c r="AM456" s="136">
        <v>1</v>
      </c>
    </row>
    <row r="457" spans="1:39" ht="56.25">
      <c r="A457" s="149">
        <v>348</v>
      </c>
      <c r="B457" s="150">
        <v>46432</v>
      </c>
      <c r="C457" s="156">
        <v>0</v>
      </c>
      <c r="D457" s="156">
        <v>24</v>
      </c>
      <c r="E457" s="152" t="s">
        <v>52</v>
      </c>
      <c r="F457" s="151" t="s">
        <v>95</v>
      </c>
      <c r="G457" s="205" t="s">
        <v>1</v>
      </c>
      <c r="H457" s="138" t="str">
        <f>IF(OR(G457="中止",G457="取消"),"998",IF(ISNA(MATCH($E457,施設情報!$B$2:$B$96,0)),"999",INDEX(施設情報!$C$2:$C$96,MATCH($E457,施設情報!$B$2:$B$96,0))))</f>
        <v>024</v>
      </c>
      <c r="I457" s="139">
        <f t="shared" si="119"/>
        <v>46432</v>
      </c>
      <c r="J457" s="137" t="str">
        <f t="shared" si="120"/>
        <v>024-46432</v>
      </c>
      <c r="K457" s="137">
        <f t="shared" si="121"/>
        <v>0</v>
      </c>
      <c r="L457" s="137">
        <f t="shared" si="122"/>
        <v>1</v>
      </c>
      <c r="M457" s="137">
        <f t="shared" si="123"/>
        <v>100</v>
      </c>
      <c r="N457" s="137">
        <f t="shared" si="123"/>
        <v>100</v>
      </c>
      <c r="O457" s="137">
        <f t="shared" si="123"/>
        <v>100</v>
      </c>
      <c r="P457" s="137">
        <f t="shared" si="123"/>
        <v>100</v>
      </c>
      <c r="Q457" s="137">
        <f t="shared" si="123"/>
        <v>100</v>
      </c>
      <c r="R457" s="137">
        <f t="shared" si="123"/>
        <v>100</v>
      </c>
      <c r="S457" s="137">
        <f t="shared" si="123"/>
        <v>100</v>
      </c>
      <c r="T457" s="137">
        <f t="shared" si="123"/>
        <v>100</v>
      </c>
      <c r="U457" s="137">
        <f t="shared" si="123"/>
        <v>100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100</v>
      </c>
      <c r="AE457" s="137">
        <f t="shared" si="124"/>
        <v>100</v>
      </c>
      <c r="AF457" s="137">
        <f t="shared" si="124"/>
        <v>100</v>
      </c>
      <c r="AG457" s="137">
        <f t="shared" si="124"/>
        <v>100</v>
      </c>
      <c r="AH457" s="137">
        <f t="shared" si="124"/>
        <v>100</v>
      </c>
      <c r="AI457" s="137">
        <f t="shared" si="124"/>
        <v>100</v>
      </c>
      <c r="AJ457" s="137">
        <f t="shared" si="124"/>
        <v>100</v>
      </c>
      <c r="AK457" s="136">
        <f ca="1">IF(AND(AND($AK$3&lt;=B457,B457&lt;=$AK$1),B457&lt;&gt;""),1,0)</f>
        <v>1</v>
      </c>
      <c r="AL457" s="136">
        <f>IF(OR(F457="工事・メンテ（共用可）",F457="要調整"),0.5,IF(F457="ヘリ訓練日",0.4,1))</f>
        <v>1</v>
      </c>
      <c r="AM457" s="136">
        <v>1</v>
      </c>
    </row>
    <row r="458" spans="1:39" ht="56.25">
      <c r="A458" s="149">
        <v>349</v>
      </c>
      <c r="B458" s="150">
        <v>46433</v>
      </c>
      <c r="C458" s="156">
        <v>0</v>
      </c>
      <c r="D458" s="156">
        <v>24</v>
      </c>
      <c r="E458" s="152" t="s">
        <v>52</v>
      </c>
      <c r="F458" s="151" t="s">
        <v>95</v>
      </c>
      <c r="G458" s="205" t="s">
        <v>1</v>
      </c>
      <c r="H458" s="138" t="str">
        <f>IF(OR(G458="中止",G458="取消"),"998",IF(ISNA(MATCH($E458,施設情報!$B$2:$B$96,0)),"999",INDEX(施設情報!$C$2:$C$96,MATCH($E458,施設情報!$B$2:$B$96,0))))</f>
        <v>024</v>
      </c>
      <c r="I458" s="139">
        <f t="shared" si="119"/>
        <v>46433</v>
      </c>
      <c r="J458" s="137" t="str">
        <f t="shared" si="120"/>
        <v>024-46433</v>
      </c>
      <c r="K458" s="137">
        <f t="shared" si="121"/>
        <v>0</v>
      </c>
      <c r="L458" s="137">
        <f t="shared" si="122"/>
        <v>1</v>
      </c>
      <c r="M458" s="137">
        <f t="shared" si="123"/>
        <v>100</v>
      </c>
      <c r="N458" s="137">
        <f t="shared" si="123"/>
        <v>100</v>
      </c>
      <c r="O458" s="137">
        <f t="shared" si="123"/>
        <v>100</v>
      </c>
      <c r="P458" s="137">
        <f t="shared" si="123"/>
        <v>100</v>
      </c>
      <c r="Q458" s="137">
        <f t="shared" si="123"/>
        <v>100</v>
      </c>
      <c r="R458" s="137">
        <f t="shared" si="123"/>
        <v>100</v>
      </c>
      <c r="S458" s="137">
        <f t="shared" si="123"/>
        <v>100</v>
      </c>
      <c r="T458" s="137">
        <f t="shared" si="123"/>
        <v>100</v>
      </c>
      <c r="U458" s="137">
        <f t="shared" si="123"/>
        <v>100</v>
      </c>
      <c r="V458" s="137">
        <f t="shared" si="123"/>
        <v>100</v>
      </c>
      <c r="W458" s="137">
        <f t="shared" si="124"/>
        <v>100</v>
      </c>
      <c r="X458" s="137">
        <f t="shared" si="124"/>
        <v>100</v>
      </c>
      <c r="Y458" s="137">
        <f t="shared" si="124"/>
        <v>100</v>
      </c>
      <c r="Z458" s="137">
        <f t="shared" si="124"/>
        <v>100</v>
      </c>
      <c r="AA458" s="137">
        <f t="shared" si="124"/>
        <v>100</v>
      </c>
      <c r="AB458" s="137">
        <f t="shared" si="124"/>
        <v>100</v>
      </c>
      <c r="AC458" s="137">
        <f t="shared" si="124"/>
        <v>100</v>
      </c>
      <c r="AD458" s="137">
        <f t="shared" si="124"/>
        <v>100</v>
      </c>
      <c r="AE458" s="137">
        <f t="shared" si="124"/>
        <v>100</v>
      </c>
      <c r="AF458" s="137">
        <f t="shared" si="124"/>
        <v>100</v>
      </c>
      <c r="AG458" s="137">
        <f t="shared" si="124"/>
        <v>100</v>
      </c>
      <c r="AH458" s="137">
        <f t="shared" si="124"/>
        <v>100</v>
      </c>
      <c r="AI458" s="137">
        <f t="shared" si="124"/>
        <v>100</v>
      </c>
      <c r="AJ458" s="137">
        <f t="shared" si="124"/>
        <v>100</v>
      </c>
      <c r="AK458" s="136">
        <f ca="1">IF(AND(AND($AK$3&lt;=B458,B458&lt;=$AK$1),B458&lt;&gt;""),1,0)</f>
        <v>1</v>
      </c>
      <c r="AL458" s="136">
        <f>IF(OR(F458="工事・メンテ（共用可）",F458="要調整"),0.5,IF(F458="ヘリ訓練日",0.4,1))</f>
        <v>1</v>
      </c>
      <c r="AM458" s="136">
        <v>1</v>
      </c>
    </row>
    <row r="459" spans="1:39" ht="93.75">
      <c r="A459" s="149">
        <v>817</v>
      </c>
      <c r="B459" s="210">
        <v>46433</v>
      </c>
      <c r="C459" s="211">
        <v>8</v>
      </c>
      <c r="D459" s="211">
        <v>17</v>
      </c>
      <c r="E459" s="215" t="s">
        <v>41</v>
      </c>
      <c r="F459" s="147" t="s">
        <v>95</v>
      </c>
      <c r="G459" s="154" t="s">
        <v>494</v>
      </c>
      <c r="H459" s="138" t="str">
        <f>IF(OR(G459="中止",G459="取消"),"998",IF(ISNA(MATCH($E459,施設情報!$B$2:$B$96,0)),"999",INDEX(施設情報!$C$2:$C$96,MATCH($E459,施設情報!$B$2:$B$96,0))))</f>
        <v>005</v>
      </c>
      <c r="I459" s="139">
        <f t="shared" si="119"/>
        <v>46433</v>
      </c>
      <c r="J459" s="137" t="str">
        <f t="shared" si="120"/>
        <v>005-46433</v>
      </c>
      <c r="K459" s="137">
        <f t="shared" si="121"/>
        <v>0.33333333333333331</v>
      </c>
      <c r="L459" s="137">
        <f t="shared" si="122"/>
        <v>0.70833333333333337</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100</v>
      </c>
      <c r="V459" s="137">
        <f t="shared" si="123"/>
        <v>100</v>
      </c>
      <c r="W459" s="137">
        <f t="shared" si="124"/>
        <v>100</v>
      </c>
      <c r="X459" s="137">
        <f t="shared" si="124"/>
        <v>100</v>
      </c>
      <c r="Y459" s="137">
        <f t="shared" si="124"/>
        <v>100</v>
      </c>
      <c r="Z459" s="137">
        <f t="shared" si="124"/>
        <v>100</v>
      </c>
      <c r="AA459" s="137">
        <f t="shared" si="124"/>
        <v>100</v>
      </c>
      <c r="AB459" s="137">
        <f t="shared" si="124"/>
        <v>100</v>
      </c>
      <c r="AC459" s="137">
        <f t="shared" si="124"/>
        <v>100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c r="AL459" s="136">
        <f>IF(OR(F459="工事・メンテ（共用可）",F459="要調整"),0.5,IF(F459="ヘリ訓練日",0.4,1))</f>
        <v>1</v>
      </c>
      <c r="AM459" s="136">
        <v>1</v>
      </c>
    </row>
    <row r="460" spans="1:39" ht="75">
      <c r="A460" s="149">
        <v>818</v>
      </c>
      <c r="B460" s="210">
        <v>46433</v>
      </c>
      <c r="C460" s="211">
        <v>8</v>
      </c>
      <c r="D460" s="211">
        <v>17</v>
      </c>
      <c r="E460" s="215" t="s">
        <v>42</v>
      </c>
      <c r="F460" s="147" t="s">
        <v>95</v>
      </c>
      <c r="G460" s="154" t="s">
        <v>494</v>
      </c>
      <c r="H460" s="138" t="str">
        <f>IF(OR(G460="中止",G460="取消"),"998",IF(ISNA(MATCH($E460,施設情報!$B$2:$B$96,0)),"999",INDEX(施設情報!$C$2:$C$96,MATCH($E460,施設情報!$B$2:$B$96,0))))</f>
        <v>006</v>
      </c>
      <c r="I460" s="139">
        <f t="shared" si="119"/>
        <v>46433</v>
      </c>
      <c r="J460" s="137" t="str">
        <f t="shared" si="120"/>
        <v>006-46433</v>
      </c>
      <c r="K460" s="137">
        <f t="shared" si="121"/>
        <v>0.33333333333333331</v>
      </c>
      <c r="L460" s="137">
        <f t="shared" si="122"/>
        <v>0.70833333333333337</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100</v>
      </c>
      <c r="V460" s="137">
        <f t="shared" si="123"/>
        <v>100</v>
      </c>
      <c r="W460" s="137">
        <f t="shared" si="124"/>
        <v>100</v>
      </c>
      <c r="X460" s="137">
        <f t="shared" si="124"/>
        <v>100</v>
      </c>
      <c r="Y460" s="137">
        <f t="shared" si="124"/>
        <v>100</v>
      </c>
      <c r="Z460" s="137">
        <f t="shared" si="124"/>
        <v>100</v>
      </c>
      <c r="AA460" s="137">
        <f t="shared" si="124"/>
        <v>100</v>
      </c>
      <c r="AB460" s="137">
        <f t="shared" si="124"/>
        <v>100</v>
      </c>
      <c r="AC460" s="137">
        <f t="shared" si="124"/>
        <v>100</v>
      </c>
      <c r="AD460" s="137">
        <f t="shared" si="124"/>
        <v>0</v>
      </c>
      <c r="AE460" s="137">
        <f t="shared" si="124"/>
        <v>0</v>
      </c>
      <c r="AF460" s="137">
        <f t="shared" si="124"/>
        <v>0</v>
      </c>
      <c r="AG460" s="137">
        <f t="shared" si="124"/>
        <v>0</v>
      </c>
      <c r="AH460" s="137">
        <f t="shared" si="124"/>
        <v>0</v>
      </c>
      <c r="AI460" s="137">
        <f t="shared" si="124"/>
        <v>0</v>
      </c>
      <c r="AJ460" s="137">
        <f t="shared" si="124"/>
        <v>0</v>
      </c>
      <c r="AK460" s="136">
        <f ca="1">IF(AND(AND($AK$3&lt;=B460,B460&lt;=$AK$1),B460&lt;&gt;""),1,0)</f>
        <v>1</v>
      </c>
      <c r="AL460" s="136">
        <f>IF(OR(F460="工事・メンテ（共用可）",F460="要調整"),0.5,IF(F460="ヘリ訓練日",0.4,1))</f>
        <v>1</v>
      </c>
      <c r="AM460" s="136">
        <v>1</v>
      </c>
    </row>
    <row r="461" spans="1:39" ht="37.5">
      <c r="A461" s="149">
        <v>819</v>
      </c>
      <c r="B461" s="210">
        <v>46433</v>
      </c>
      <c r="C461" s="211">
        <v>8</v>
      </c>
      <c r="D461" s="211">
        <v>17</v>
      </c>
      <c r="E461" s="215" t="s">
        <v>87</v>
      </c>
      <c r="F461" s="147" t="s">
        <v>95</v>
      </c>
      <c r="G461" s="154" t="s">
        <v>494</v>
      </c>
      <c r="H461" s="138" t="str">
        <f>IF(OR(G461="中止",G461="取消"),"998",IF(ISNA(MATCH($E461,施設情報!$B$2:$B$96,0)),"999",INDEX(施設情報!$C$2:$C$96,MATCH($E461,施設情報!$B$2:$B$96,0))))</f>
        <v>063</v>
      </c>
      <c r="I461" s="139">
        <f t="shared" si="119"/>
        <v>46433</v>
      </c>
      <c r="J461" s="137" t="str">
        <f t="shared" si="120"/>
        <v>063-46433</v>
      </c>
      <c r="K461" s="137">
        <f t="shared" si="121"/>
        <v>0.33333333333333331</v>
      </c>
      <c r="L461" s="137">
        <f t="shared" si="122"/>
        <v>0.70833333333333337</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100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37.5">
      <c r="A462" s="149">
        <v>820</v>
      </c>
      <c r="B462" s="210">
        <v>46433</v>
      </c>
      <c r="C462" s="211">
        <v>8</v>
      </c>
      <c r="D462" s="211">
        <v>17</v>
      </c>
      <c r="E462" s="215" t="s">
        <v>88</v>
      </c>
      <c r="F462" s="147" t="s">
        <v>95</v>
      </c>
      <c r="G462" s="154" t="s">
        <v>494</v>
      </c>
      <c r="H462" s="138" t="str">
        <f>IF(OR(G462="中止",G462="取消"),"998",IF(ISNA(MATCH($E462,施設情報!$B$2:$B$96,0)),"999",INDEX(施設情報!$C$2:$C$96,MATCH($E462,施設情報!$B$2:$B$96,0))))</f>
        <v>064</v>
      </c>
      <c r="I462" s="139">
        <f t="shared" si="119"/>
        <v>46433</v>
      </c>
      <c r="J462" s="137" t="str">
        <f t="shared" si="120"/>
        <v>064-46433</v>
      </c>
      <c r="K462" s="137">
        <f t="shared" si="121"/>
        <v>0.33333333333333331</v>
      </c>
      <c r="L462" s="137">
        <f t="shared" si="122"/>
        <v>0.70833333333333337</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100</v>
      </c>
      <c r="V462" s="137">
        <f t="shared" si="123"/>
        <v>100</v>
      </c>
      <c r="W462" s="137">
        <f t="shared" si="124"/>
        <v>100</v>
      </c>
      <c r="X462" s="137">
        <f t="shared" si="124"/>
        <v>100</v>
      </c>
      <c r="Y462" s="137">
        <f t="shared" si="124"/>
        <v>100</v>
      </c>
      <c r="Z462" s="137">
        <f t="shared" si="124"/>
        <v>100</v>
      </c>
      <c r="AA462" s="137">
        <f t="shared" si="124"/>
        <v>100</v>
      </c>
      <c r="AB462" s="137">
        <f t="shared" si="124"/>
        <v>100</v>
      </c>
      <c r="AC462" s="137">
        <f t="shared" si="124"/>
        <v>100</v>
      </c>
      <c r="AD462" s="137">
        <f t="shared" si="124"/>
        <v>0</v>
      </c>
      <c r="AE462" s="137">
        <f t="shared" si="124"/>
        <v>0</v>
      </c>
      <c r="AF462" s="137">
        <f t="shared" si="124"/>
        <v>0</v>
      </c>
      <c r="AG462" s="137">
        <f t="shared" si="124"/>
        <v>0</v>
      </c>
      <c r="AH462" s="137">
        <f t="shared" si="124"/>
        <v>0</v>
      </c>
      <c r="AI462" s="137">
        <f t="shared" si="124"/>
        <v>0</v>
      </c>
      <c r="AJ462" s="137">
        <f t="shared" si="124"/>
        <v>0</v>
      </c>
      <c r="AK462" s="136">
        <f ca="1">IF(AND(AND($AK$3&lt;=B462,B462&lt;=$AK$1),B462&lt;&gt;""),1,0)</f>
        <v>1</v>
      </c>
      <c r="AL462" s="136">
        <f>IF(OR(F462="工事・メンテ（共用可）",F462="要調整"),0.5,IF(F462="ヘリ訓練日",0.4,1))</f>
        <v>1</v>
      </c>
      <c r="AM462" s="136">
        <v>1</v>
      </c>
    </row>
    <row r="463" spans="1:39" ht="56.25">
      <c r="A463" s="149">
        <v>821</v>
      </c>
      <c r="B463" s="210">
        <v>46433</v>
      </c>
      <c r="C463" s="211">
        <v>8</v>
      </c>
      <c r="D463" s="211">
        <v>17</v>
      </c>
      <c r="E463" s="215" t="s">
        <v>83</v>
      </c>
      <c r="F463" s="147" t="s">
        <v>95</v>
      </c>
      <c r="G463" s="154" t="s">
        <v>494</v>
      </c>
      <c r="H463" s="138" t="str">
        <f>IF(OR(G463="中止",G463="取消"),"998",IF(ISNA(MATCH($E463,施設情報!$B$2:$B$96,0)),"999",INDEX(施設情報!$C$2:$C$96,MATCH($E463,施設情報!$B$2:$B$96,0))))</f>
        <v>067</v>
      </c>
      <c r="I463" s="139">
        <f t="shared" si="119"/>
        <v>46433</v>
      </c>
      <c r="J463" s="137" t="str">
        <f t="shared" si="120"/>
        <v>067-46433</v>
      </c>
      <c r="K463" s="137">
        <f t="shared" si="121"/>
        <v>0.33333333333333331</v>
      </c>
      <c r="L463" s="137">
        <f t="shared" si="122"/>
        <v>0.70833333333333337</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100</v>
      </c>
      <c r="V463" s="137">
        <f t="shared" si="123"/>
        <v>100</v>
      </c>
      <c r="W463" s="137">
        <f t="shared" si="124"/>
        <v>100</v>
      </c>
      <c r="X463" s="137">
        <f t="shared" si="124"/>
        <v>100</v>
      </c>
      <c r="Y463" s="137">
        <f t="shared" si="124"/>
        <v>100</v>
      </c>
      <c r="Z463" s="137">
        <f t="shared" si="124"/>
        <v>100</v>
      </c>
      <c r="AA463" s="137">
        <f t="shared" si="124"/>
        <v>100</v>
      </c>
      <c r="AB463" s="137">
        <f t="shared" si="124"/>
        <v>100</v>
      </c>
      <c r="AC463" s="137">
        <f t="shared" si="124"/>
        <v>100</v>
      </c>
      <c r="AD463" s="137">
        <f t="shared" si="124"/>
        <v>0</v>
      </c>
      <c r="AE463" s="137">
        <f t="shared" si="124"/>
        <v>0</v>
      </c>
      <c r="AF463" s="137">
        <f t="shared" si="124"/>
        <v>0</v>
      </c>
      <c r="AG463" s="137">
        <f t="shared" si="124"/>
        <v>0</v>
      </c>
      <c r="AH463" s="137">
        <f t="shared" si="124"/>
        <v>0</v>
      </c>
      <c r="AI463" s="137">
        <f t="shared" si="124"/>
        <v>0</v>
      </c>
      <c r="AJ463" s="137">
        <f t="shared" si="124"/>
        <v>0</v>
      </c>
      <c r="AK463" s="136">
        <f ca="1">IF(AND(AND($AK$3&lt;=B463,B463&lt;=$AK$1),B463&lt;&gt;""),1,0)</f>
        <v>1</v>
      </c>
      <c r="AL463" s="136">
        <f>IF(OR(F463="工事・メンテ（共用可）",F463="要調整"),0.5,IF(F463="ヘリ訓練日",0.4,1))</f>
        <v>1</v>
      </c>
      <c r="AM463" s="136">
        <v>1</v>
      </c>
    </row>
    <row r="464" spans="1:39" ht="56.25">
      <c r="A464" s="149">
        <v>822</v>
      </c>
      <c r="B464" s="210">
        <v>46433</v>
      </c>
      <c r="C464" s="211">
        <v>8</v>
      </c>
      <c r="D464" s="211">
        <v>17</v>
      </c>
      <c r="E464" s="215" t="s">
        <v>84</v>
      </c>
      <c r="F464" s="147" t="s">
        <v>95</v>
      </c>
      <c r="G464" s="154" t="s">
        <v>494</v>
      </c>
      <c r="H464" s="138" t="str">
        <f>IF(OR(G464="中止",G464="取消"),"998",IF(ISNA(MATCH($E464,施設情報!$B$2:$B$96,0)),"999",INDEX(施設情報!$C$2:$C$96,MATCH($E464,施設情報!$B$2:$B$96,0))))</f>
        <v>065</v>
      </c>
      <c r="I464" s="139">
        <f t="shared" si="119"/>
        <v>46433</v>
      </c>
      <c r="J464" s="137" t="str">
        <f t="shared" si="120"/>
        <v>065-46433</v>
      </c>
      <c r="K464" s="137">
        <f t="shared" si="121"/>
        <v>0.33333333333333331</v>
      </c>
      <c r="L464" s="137">
        <f t="shared" si="122"/>
        <v>0.70833333333333337</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100</v>
      </c>
      <c r="V464" s="137">
        <f t="shared" si="123"/>
        <v>100</v>
      </c>
      <c r="W464" s="137">
        <f t="shared" si="124"/>
        <v>100</v>
      </c>
      <c r="X464" s="137">
        <f t="shared" si="124"/>
        <v>100</v>
      </c>
      <c r="Y464" s="137">
        <f t="shared" si="124"/>
        <v>100</v>
      </c>
      <c r="Z464" s="137">
        <f t="shared" si="124"/>
        <v>100</v>
      </c>
      <c r="AA464" s="137">
        <f t="shared" si="124"/>
        <v>100</v>
      </c>
      <c r="AB464" s="137">
        <f t="shared" si="124"/>
        <v>100</v>
      </c>
      <c r="AC464" s="137">
        <f t="shared" si="124"/>
        <v>100</v>
      </c>
      <c r="AD464" s="137">
        <f t="shared" si="124"/>
        <v>0</v>
      </c>
      <c r="AE464" s="137">
        <f t="shared" si="124"/>
        <v>0</v>
      </c>
      <c r="AF464" s="137">
        <f t="shared" si="124"/>
        <v>0</v>
      </c>
      <c r="AG464" s="137">
        <f t="shared" si="124"/>
        <v>0</v>
      </c>
      <c r="AH464" s="137">
        <f t="shared" si="124"/>
        <v>0</v>
      </c>
      <c r="AI464" s="137">
        <f t="shared" si="124"/>
        <v>0</v>
      </c>
      <c r="AJ464" s="137">
        <f t="shared" si="124"/>
        <v>0</v>
      </c>
      <c r="AK464" s="136">
        <f ca="1">IF(AND(AND($AK$3&lt;=B464,B464&lt;=$AK$1),B464&lt;&gt;""),1,0)</f>
        <v>1</v>
      </c>
      <c r="AL464" s="136">
        <f>IF(OR(F464="工事・メンテ（共用可）",F464="要調整"),0.5,IF(F464="ヘリ訓練日",0.4,1))</f>
        <v>1</v>
      </c>
      <c r="AM464" s="136">
        <v>1</v>
      </c>
    </row>
    <row r="465" spans="1:39" ht="56.25">
      <c r="A465" s="149">
        <v>823</v>
      </c>
      <c r="B465" s="210">
        <v>46433</v>
      </c>
      <c r="C465" s="211">
        <v>8</v>
      </c>
      <c r="D465" s="211">
        <v>17</v>
      </c>
      <c r="E465" s="215" t="s">
        <v>85</v>
      </c>
      <c r="F465" s="147" t="s">
        <v>95</v>
      </c>
      <c r="G465" s="154" t="s">
        <v>494</v>
      </c>
      <c r="H465" s="138" t="str">
        <f>IF(OR(G465="中止",G465="取消"),"998",IF(ISNA(MATCH($E465,施設情報!$B$2:$B$96,0)),"999",INDEX(施設情報!$C$2:$C$96,MATCH($E465,施設情報!$B$2:$B$96,0))))</f>
        <v>066</v>
      </c>
      <c r="I465" s="139">
        <f t="shared" si="119"/>
        <v>46433</v>
      </c>
      <c r="J465" s="137" t="str">
        <f t="shared" si="120"/>
        <v>066-46433</v>
      </c>
      <c r="K465" s="137">
        <f t="shared" si="121"/>
        <v>0.33333333333333331</v>
      </c>
      <c r="L465" s="137">
        <f t="shared" si="122"/>
        <v>0.70833333333333337</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100</v>
      </c>
      <c r="V465" s="137">
        <f t="shared" si="125"/>
        <v>100</v>
      </c>
      <c r="W465" s="137">
        <f t="shared" ref="W465:AJ474" si="126">IF(AND(W$3&gt;=$K465,W$3&lt;$L465),100*$AM465,0)</f>
        <v>100</v>
      </c>
      <c r="X465" s="137">
        <f t="shared" si="126"/>
        <v>100</v>
      </c>
      <c r="Y465" s="137">
        <f t="shared" si="126"/>
        <v>100</v>
      </c>
      <c r="Z465" s="137">
        <f t="shared" si="126"/>
        <v>100</v>
      </c>
      <c r="AA465" s="137">
        <f t="shared" si="126"/>
        <v>100</v>
      </c>
      <c r="AB465" s="137">
        <f t="shared" si="126"/>
        <v>100</v>
      </c>
      <c r="AC465" s="137">
        <f t="shared" si="126"/>
        <v>100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c r="AL465" s="136">
        <f>IF(OR(F465="工事・メンテ（共用可）",F465="要調整"),0.5,IF(F465="ヘリ訓練日",0.4,1))</f>
        <v>1</v>
      </c>
      <c r="AM465" s="136">
        <v>1</v>
      </c>
    </row>
    <row r="466" spans="1:39" ht="56.25">
      <c r="A466" s="149">
        <v>824</v>
      </c>
      <c r="B466" s="210">
        <v>46433</v>
      </c>
      <c r="C466" s="211">
        <v>8</v>
      </c>
      <c r="D466" s="211">
        <v>17</v>
      </c>
      <c r="E466" s="215" t="s">
        <v>53</v>
      </c>
      <c r="F466" s="147" t="s">
        <v>95</v>
      </c>
      <c r="G466" s="154" t="s">
        <v>494</v>
      </c>
      <c r="H466" s="138" t="str">
        <f>IF(OR(G466="中止",G466="取消"),"998",IF(ISNA(MATCH($E466,施設情報!$B$2:$B$96,0)),"999",INDEX(施設情報!$C$2:$C$96,MATCH($E466,施設情報!$B$2:$B$96,0))))</f>
        <v>026</v>
      </c>
      <c r="I466" s="139">
        <f t="shared" si="119"/>
        <v>46433</v>
      </c>
      <c r="J466" s="137" t="str">
        <f t="shared" si="120"/>
        <v>026-46433</v>
      </c>
      <c r="K466" s="137">
        <f t="shared" si="121"/>
        <v>0.33333333333333331</v>
      </c>
      <c r="L466" s="137">
        <f t="shared" si="122"/>
        <v>0.70833333333333337</v>
      </c>
      <c r="M466" s="137">
        <f t="shared" si="125"/>
        <v>0</v>
      </c>
      <c r="N466" s="137">
        <f t="shared" si="125"/>
        <v>0</v>
      </c>
      <c r="O466" s="137">
        <f t="shared" si="125"/>
        <v>0</v>
      </c>
      <c r="P466" s="137">
        <f t="shared" si="125"/>
        <v>0</v>
      </c>
      <c r="Q466" s="137">
        <f t="shared" si="125"/>
        <v>0</v>
      </c>
      <c r="R466" s="137">
        <f t="shared" si="125"/>
        <v>0</v>
      </c>
      <c r="S466" s="137">
        <f t="shared" si="125"/>
        <v>0</v>
      </c>
      <c r="T466" s="137">
        <f t="shared" si="125"/>
        <v>0</v>
      </c>
      <c r="U466" s="137">
        <f t="shared" si="125"/>
        <v>100</v>
      </c>
      <c r="V466" s="137">
        <f t="shared" si="125"/>
        <v>100</v>
      </c>
      <c r="W466" s="137">
        <f t="shared" si="126"/>
        <v>100</v>
      </c>
      <c r="X466" s="137">
        <f t="shared" si="126"/>
        <v>100</v>
      </c>
      <c r="Y466" s="137">
        <f t="shared" si="126"/>
        <v>100</v>
      </c>
      <c r="Z466" s="137">
        <f t="shared" si="126"/>
        <v>100</v>
      </c>
      <c r="AA466" s="137">
        <f t="shared" si="126"/>
        <v>100</v>
      </c>
      <c r="AB466" s="137">
        <f t="shared" si="126"/>
        <v>100</v>
      </c>
      <c r="AC466" s="137">
        <f t="shared" si="126"/>
        <v>100</v>
      </c>
      <c r="AD466" s="137">
        <f t="shared" si="126"/>
        <v>0</v>
      </c>
      <c r="AE466" s="137">
        <f t="shared" si="126"/>
        <v>0</v>
      </c>
      <c r="AF466" s="137">
        <f t="shared" si="126"/>
        <v>0</v>
      </c>
      <c r="AG466" s="137">
        <f t="shared" si="126"/>
        <v>0</v>
      </c>
      <c r="AH466" s="137">
        <f t="shared" si="126"/>
        <v>0</v>
      </c>
      <c r="AI466" s="137">
        <f t="shared" si="126"/>
        <v>0</v>
      </c>
      <c r="AJ466" s="137">
        <f t="shared" si="126"/>
        <v>0</v>
      </c>
      <c r="AK466" s="136">
        <f ca="1">IF(AND(AND($AK$3&lt;=B466,B466&lt;=$AK$1),B466&lt;&gt;""),1,0)</f>
        <v>1</v>
      </c>
      <c r="AL466" s="136">
        <f>IF(OR(F466="工事・メンテ（共用可）",F466="要調整"),0.5,IF(F466="ヘリ訓練日",0.4,1))</f>
        <v>1</v>
      </c>
      <c r="AM466" s="136">
        <v>1</v>
      </c>
    </row>
    <row r="467" spans="1:39" ht="56.25">
      <c r="A467" s="149">
        <v>825</v>
      </c>
      <c r="B467" s="210">
        <v>46433</v>
      </c>
      <c r="C467" s="211">
        <v>8</v>
      </c>
      <c r="D467" s="211">
        <v>17</v>
      </c>
      <c r="E467" s="215" t="s">
        <v>30</v>
      </c>
      <c r="F467" s="147" t="s">
        <v>95</v>
      </c>
      <c r="G467" s="154" t="s">
        <v>494</v>
      </c>
      <c r="H467" s="138" t="str">
        <f>IF(OR(G467="中止",G467="取消"),"998",IF(ISNA(MATCH($E467,施設情報!$B$2:$B$96,0)),"999",INDEX(施設情報!$C$2:$C$96,MATCH($E467,施設情報!$B$2:$B$96,0))))</f>
        <v>027</v>
      </c>
      <c r="I467" s="139">
        <f t="shared" si="119"/>
        <v>46433</v>
      </c>
      <c r="J467" s="137" t="str">
        <f t="shared" si="120"/>
        <v>027-46433</v>
      </c>
      <c r="K467" s="137">
        <f t="shared" si="121"/>
        <v>0.33333333333333331</v>
      </c>
      <c r="L467" s="137">
        <f t="shared" si="122"/>
        <v>0.70833333333333337</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100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0</v>
      </c>
      <c r="AE467" s="137">
        <f t="shared" si="126"/>
        <v>0</v>
      </c>
      <c r="AF467" s="137">
        <f t="shared" si="126"/>
        <v>0</v>
      </c>
      <c r="AG467" s="137">
        <f t="shared" si="126"/>
        <v>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75">
      <c r="A468" s="149">
        <v>826</v>
      </c>
      <c r="B468" s="210">
        <v>46433</v>
      </c>
      <c r="C468" s="211">
        <v>8</v>
      </c>
      <c r="D468" s="211">
        <v>17</v>
      </c>
      <c r="E468" s="215" t="s">
        <v>61</v>
      </c>
      <c r="F468" s="147" t="s">
        <v>95</v>
      </c>
      <c r="G468" s="154" t="s">
        <v>494</v>
      </c>
      <c r="H468" s="138" t="str">
        <f>IF(OR(G468="中止",G468="取消"),"998",IF(ISNA(MATCH($E468,施設情報!$B$2:$B$96,0)),"999",INDEX(施設情報!$C$2:$C$96,MATCH($E468,施設情報!$B$2:$B$96,0))))</f>
        <v>029</v>
      </c>
      <c r="I468" s="139">
        <f t="shared" si="119"/>
        <v>46433</v>
      </c>
      <c r="J468" s="137" t="str">
        <f t="shared" si="120"/>
        <v>029-46433</v>
      </c>
      <c r="K468" s="137">
        <f t="shared" si="121"/>
        <v>0.33333333333333331</v>
      </c>
      <c r="L468" s="137">
        <f t="shared" si="122"/>
        <v>0.70833333333333337</v>
      </c>
      <c r="M468" s="137">
        <f t="shared" si="125"/>
        <v>0</v>
      </c>
      <c r="N468" s="137">
        <f t="shared" si="125"/>
        <v>0</v>
      </c>
      <c r="O468" s="137">
        <f t="shared" si="125"/>
        <v>0</v>
      </c>
      <c r="P468" s="137">
        <f t="shared" si="125"/>
        <v>0</v>
      </c>
      <c r="Q468" s="137">
        <f t="shared" si="125"/>
        <v>0</v>
      </c>
      <c r="R468" s="137">
        <f t="shared" si="125"/>
        <v>0</v>
      </c>
      <c r="S468" s="137">
        <f t="shared" si="125"/>
        <v>0</v>
      </c>
      <c r="T468" s="137">
        <f t="shared" si="125"/>
        <v>0</v>
      </c>
      <c r="U468" s="137">
        <f t="shared" si="125"/>
        <v>100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0</v>
      </c>
      <c r="AE468" s="137">
        <f t="shared" si="126"/>
        <v>0</v>
      </c>
      <c r="AF468" s="137">
        <f t="shared" si="126"/>
        <v>0</v>
      </c>
      <c r="AG468" s="137">
        <f t="shared" si="126"/>
        <v>0</v>
      </c>
      <c r="AH468" s="137">
        <f t="shared" si="126"/>
        <v>0</v>
      </c>
      <c r="AI468" s="137">
        <f t="shared" si="126"/>
        <v>0</v>
      </c>
      <c r="AJ468" s="137">
        <f t="shared" si="126"/>
        <v>0</v>
      </c>
      <c r="AK468" s="136">
        <f ca="1">IF(AND(AND($AK$3&lt;=B468,B468&lt;=$AK$1),B468&lt;&gt;""),1,0)</f>
        <v>1</v>
      </c>
      <c r="AL468" s="136">
        <f>IF(OR(F468="工事・メンテ（共用可）",F468="要調整"),0.5,IF(F468="ヘリ訓練日",0.4,1))</f>
        <v>1</v>
      </c>
      <c r="AM468" s="136">
        <v>1</v>
      </c>
    </row>
    <row r="469" spans="1:39" ht="75">
      <c r="A469" s="149">
        <v>848</v>
      </c>
      <c r="B469" s="210">
        <v>46433</v>
      </c>
      <c r="C469" s="211">
        <v>8</v>
      </c>
      <c r="D469" s="211">
        <v>17</v>
      </c>
      <c r="E469" s="215" t="s">
        <v>40</v>
      </c>
      <c r="F469" s="147" t="s">
        <v>95</v>
      </c>
      <c r="G469" s="154" t="s">
        <v>494</v>
      </c>
      <c r="H469" s="138" t="str">
        <f>IF(OR(G469="中止",G469="取消"),"998",IF(ISNA(MATCH($E469,施設情報!$B$2:$B$96,0)),"999",INDEX(施設情報!$C$2:$C$96,MATCH($E469,施設情報!$B$2:$B$96,0))))</f>
        <v>004</v>
      </c>
      <c r="I469" s="139">
        <f t="shared" si="119"/>
        <v>46433</v>
      </c>
      <c r="J469" s="137" t="str">
        <f t="shared" si="120"/>
        <v>004-46433</v>
      </c>
      <c r="K469" s="137">
        <f t="shared" si="121"/>
        <v>0.33333333333333331</v>
      </c>
      <c r="L469" s="137">
        <f t="shared" si="122"/>
        <v>0.70833333333333337</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100</v>
      </c>
      <c r="V469" s="137">
        <f t="shared" si="125"/>
        <v>100</v>
      </c>
      <c r="W469" s="137">
        <f t="shared" si="126"/>
        <v>100</v>
      </c>
      <c r="X469" s="137">
        <f t="shared" si="126"/>
        <v>100</v>
      </c>
      <c r="Y469" s="137">
        <f t="shared" si="126"/>
        <v>100</v>
      </c>
      <c r="Z469" s="137">
        <f t="shared" si="126"/>
        <v>100</v>
      </c>
      <c r="AA469" s="137">
        <f t="shared" si="126"/>
        <v>100</v>
      </c>
      <c r="AB469" s="137">
        <f t="shared" si="126"/>
        <v>100</v>
      </c>
      <c r="AC469" s="137">
        <f t="shared" si="126"/>
        <v>100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c r="AL469" s="136">
        <f>IF(OR(F469="工事・メンテ（共用可）",F469="要調整"),0.5,IF(F469="ヘリ訓練日",0.4,1))</f>
        <v>1</v>
      </c>
      <c r="AM469" s="136">
        <v>1</v>
      </c>
    </row>
    <row r="470" spans="1:39" ht="56.25">
      <c r="A470" s="149">
        <v>350</v>
      </c>
      <c r="B470" s="150">
        <v>46434</v>
      </c>
      <c r="C470" s="156">
        <v>0</v>
      </c>
      <c r="D470" s="156">
        <v>24</v>
      </c>
      <c r="E470" s="152" t="s">
        <v>52</v>
      </c>
      <c r="F470" s="151" t="s">
        <v>95</v>
      </c>
      <c r="G470" s="205" t="s">
        <v>1</v>
      </c>
      <c r="H470" s="138" t="str">
        <f>IF(OR(G470="中止",G470="取消"),"998",IF(ISNA(MATCH($E470,施設情報!$B$2:$B$96,0)),"999",INDEX(施設情報!$C$2:$C$96,MATCH($E470,施設情報!$B$2:$B$96,0))))</f>
        <v>024</v>
      </c>
      <c r="I470" s="139">
        <f t="shared" si="119"/>
        <v>46434</v>
      </c>
      <c r="J470" s="137" t="str">
        <f t="shared" si="120"/>
        <v>024-46434</v>
      </c>
      <c r="K470" s="137">
        <f t="shared" si="121"/>
        <v>0</v>
      </c>
      <c r="L470" s="137">
        <f t="shared" si="122"/>
        <v>1</v>
      </c>
      <c r="M470" s="137">
        <f t="shared" si="125"/>
        <v>100</v>
      </c>
      <c r="N470" s="137">
        <f t="shared" si="125"/>
        <v>100</v>
      </c>
      <c r="O470" s="137">
        <f t="shared" si="125"/>
        <v>100</v>
      </c>
      <c r="P470" s="137">
        <f t="shared" si="125"/>
        <v>100</v>
      </c>
      <c r="Q470" s="137">
        <f t="shared" si="125"/>
        <v>100</v>
      </c>
      <c r="R470" s="137">
        <f t="shared" si="125"/>
        <v>100</v>
      </c>
      <c r="S470" s="137">
        <f t="shared" si="125"/>
        <v>100</v>
      </c>
      <c r="T470" s="137">
        <f t="shared" si="125"/>
        <v>100</v>
      </c>
      <c r="U470" s="137">
        <f t="shared" si="125"/>
        <v>100</v>
      </c>
      <c r="V470" s="137">
        <f t="shared" si="125"/>
        <v>100</v>
      </c>
      <c r="W470" s="137">
        <f t="shared" si="126"/>
        <v>100</v>
      </c>
      <c r="X470" s="137">
        <f t="shared" si="126"/>
        <v>100</v>
      </c>
      <c r="Y470" s="137">
        <f t="shared" si="126"/>
        <v>100</v>
      </c>
      <c r="Z470" s="137">
        <f t="shared" si="126"/>
        <v>100</v>
      </c>
      <c r="AA470" s="137">
        <f t="shared" si="126"/>
        <v>100</v>
      </c>
      <c r="AB470" s="137">
        <f t="shared" si="126"/>
        <v>100</v>
      </c>
      <c r="AC470" s="137">
        <f t="shared" si="126"/>
        <v>100</v>
      </c>
      <c r="AD470" s="137">
        <f t="shared" si="126"/>
        <v>100</v>
      </c>
      <c r="AE470" s="137">
        <f t="shared" si="126"/>
        <v>100</v>
      </c>
      <c r="AF470" s="137">
        <f t="shared" si="126"/>
        <v>100</v>
      </c>
      <c r="AG470" s="137">
        <f t="shared" si="126"/>
        <v>100</v>
      </c>
      <c r="AH470" s="137">
        <f t="shared" si="126"/>
        <v>100</v>
      </c>
      <c r="AI470" s="137">
        <f t="shared" si="126"/>
        <v>100</v>
      </c>
      <c r="AJ470" s="137">
        <f t="shared" si="126"/>
        <v>100</v>
      </c>
      <c r="AK470" s="136">
        <f ca="1">IF(AND(AND($AK$3&lt;=B470,B470&lt;=$AK$1),B470&lt;&gt;""),1,0)</f>
        <v>1</v>
      </c>
      <c r="AL470" s="136">
        <f>IF(OR(F470="工事・メンテ（共用可）",F470="要調整"),0.5,IF(F470="ヘリ訓練日",0.4,1))</f>
        <v>1</v>
      </c>
      <c r="AM470" s="136">
        <v>1</v>
      </c>
    </row>
    <row r="471" spans="1:39" ht="75">
      <c r="A471" s="149">
        <v>132</v>
      </c>
      <c r="B471" s="150">
        <v>46435</v>
      </c>
      <c r="C471" s="156">
        <v>8</v>
      </c>
      <c r="D471" s="156">
        <v>10</v>
      </c>
      <c r="E471" s="152" t="s">
        <v>40</v>
      </c>
      <c r="F471" s="151" t="s">
        <v>0</v>
      </c>
      <c r="G471" s="154" t="s">
        <v>1</v>
      </c>
      <c r="H471" s="138" t="str">
        <f>IF(OR(G471="中止",G471="取消"),"998",IF(ISNA(MATCH($E471,施設情報!$B$2:$B$96,0)),"999",INDEX(施設情報!$C$2:$C$96,MATCH($E471,施設情報!$B$2:$B$96,0))))</f>
        <v>004</v>
      </c>
      <c r="I471" s="139">
        <f t="shared" si="119"/>
        <v>46435</v>
      </c>
      <c r="J471" s="137" t="str">
        <f t="shared" si="120"/>
        <v>004-46435</v>
      </c>
      <c r="K471" s="137">
        <f t="shared" si="121"/>
        <v>0.33333333333333331</v>
      </c>
      <c r="L471" s="137">
        <f t="shared" si="122"/>
        <v>0.41666666666666669</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100</v>
      </c>
      <c r="V471" s="137">
        <f t="shared" si="125"/>
        <v>100</v>
      </c>
      <c r="W471" s="137">
        <f t="shared" si="126"/>
        <v>0</v>
      </c>
      <c r="X471" s="137">
        <f t="shared" si="126"/>
        <v>0</v>
      </c>
      <c r="Y471" s="137">
        <f t="shared" si="126"/>
        <v>0</v>
      </c>
      <c r="Z471" s="137">
        <f t="shared" si="126"/>
        <v>0</v>
      </c>
      <c r="AA471" s="137">
        <f t="shared" si="126"/>
        <v>0</v>
      </c>
      <c r="AB471" s="137">
        <f t="shared" si="126"/>
        <v>0</v>
      </c>
      <c r="AC471" s="137">
        <f t="shared" si="126"/>
        <v>0</v>
      </c>
      <c r="AD471" s="137">
        <f t="shared" si="126"/>
        <v>0</v>
      </c>
      <c r="AE471" s="137">
        <f t="shared" si="126"/>
        <v>0</v>
      </c>
      <c r="AF471" s="137">
        <f t="shared" si="126"/>
        <v>0</v>
      </c>
      <c r="AG471" s="137">
        <f t="shared" si="126"/>
        <v>0</v>
      </c>
      <c r="AH471" s="137">
        <f t="shared" si="126"/>
        <v>0</v>
      </c>
      <c r="AI471" s="137">
        <f t="shared" si="126"/>
        <v>0</v>
      </c>
      <c r="AJ471" s="137">
        <f t="shared" si="126"/>
        <v>0</v>
      </c>
      <c r="AK471" s="136">
        <f ca="1">IF(AND(AND($AK$3&lt;=B471,B471&lt;=$AK$1),B471&lt;&gt;""),1,0)</f>
        <v>1</v>
      </c>
      <c r="AL471" s="136">
        <f>IF(OR(F471="工事・メンテ（共用可）",F471="要調整"),0.5,IF(F471="ヘリ訓練日",0.4,1))</f>
        <v>1</v>
      </c>
      <c r="AM471" s="136">
        <v>1</v>
      </c>
    </row>
    <row r="472" spans="1:39" ht="93.75">
      <c r="A472" s="149">
        <v>133</v>
      </c>
      <c r="B472" s="150">
        <v>46435</v>
      </c>
      <c r="C472" s="156">
        <v>8</v>
      </c>
      <c r="D472" s="156">
        <v>10</v>
      </c>
      <c r="E472" s="152" t="s">
        <v>499</v>
      </c>
      <c r="F472" s="151" t="s">
        <v>0</v>
      </c>
      <c r="G472" s="154" t="s">
        <v>1</v>
      </c>
      <c r="H472" s="138" t="str">
        <f>IF(OR(G472="中止",G472="取消"),"998",IF(ISNA(MATCH($E472,施設情報!$B$2:$B$96,0)),"999",INDEX(施設情報!$C$2:$C$96,MATCH($E472,施設情報!$B$2:$B$96,0))))</f>
        <v>005</v>
      </c>
      <c r="I472" s="139">
        <f t="shared" si="119"/>
        <v>46435</v>
      </c>
      <c r="J472" s="137" t="str">
        <f t="shared" si="120"/>
        <v>005-46435</v>
      </c>
      <c r="K472" s="137">
        <f t="shared" si="121"/>
        <v>0.33333333333333331</v>
      </c>
      <c r="L472" s="137">
        <f t="shared" si="122"/>
        <v>0.41666666666666669</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100</v>
      </c>
      <c r="V472" s="137">
        <f t="shared" si="125"/>
        <v>100</v>
      </c>
      <c r="W472" s="137">
        <f t="shared" si="126"/>
        <v>0</v>
      </c>
      <c r="X472" s="137">
        <f t="shared" si="126"/>
        <v>0</v>
      </c>
      <c r="Y472" s="137">
        <f t="shared" si="126"/>
        <v>0</v>
      </c>
      <c r="Z472" s="137">
        <f t="shared" si="126"/>
        <v>0</v>
      </c>
      <c r="AA472" s="137">
        <f t="shared" si="126"/>
        <v>0</v>
      </c>
      <c r="AB472" s="137">
        <f t="shared" si="126"/>
        <v>0</v>
      </c>
      <c r="AC472" s="137">
        <f t="shared" si="126"/>
        <v>0</v>
      </c>
      <c r="AD472" s="137">
        <f t="shared" si="126"/>
        <v>0</v>
      </c>
      <c r="AE472" s="137">
        <f t="shared" si="126"/>
        <v>0</v>
      </c>
      <c r="AF472" s="137">
        <f t="shared" si="126"/>
        <v>0</v>
      </c>
      <c r="AG472" s="137">
        <f t="shared" si="126"/>
        <v>0</v>
      </c>
      <c r="AH472" s="137">
        <f t="shared" si="126"/>
        <v>0</v>
      </c>
      <c r="AI472" s="137">
        <f t="shared" si="126"/>
        <v>0</v>
      </c>
      <c r="AJ472" s="137">
        <f t="shared" si="126"/>
        <v>0</v>
      </c>
      <c r="AK472" s="136">
        <f ca="1">IF(AND(AND($AK$3&lt;=B472,B472&lt;=$AK$1),B472&lt;&gt;""),1,0)</f>
        <v>1</v>
      </c>
      <c r="AL472" s="136">
        <f>IF(OR(F472="工事・メンテ（共用可）",F472="要調整"),0.5,IF(F472="ヘリ訓練日",0.4,1))</f>
        <v>1</v>
      </c>
      <c r="AM472" s="136">
        <v>1</v>
      </c>
    </row>
    <row r="473" spans="1:39" ht="37.5">
      <c r="A473" s="149">
        <v>134</v>
      </c>
      <c r="B473" s="210">
        <v>46435</v>
      </c>
      <c r="C473" s="211">
        <v>9</v>
      </c>
      <c r="D473" s="211">
        <v>14</v>
      </c>
      <c r="E473" s="152" t="s">
        <v>4</v>
      </c>
      <c r="F473" s="147" t="s">
        <v>0</v>
      </c>
      <c r="G473" s="154" t="s">
        <v>1</v>
      </c>
      <c r="H473" s="138" t="str">
        <f>IF(OR(G473="中止",G473="取消"),"998",IF(ISNA(MATCH($E473,施設情報!$B$2:$B$96,0)),"999",INDEX(施設情報!$C$2:$C$96,MATCH($E473,施設情報!$B$2:$B$96,0))))</f>
        <v>063</v>
      </c>
      <c r="I473" s="139">
        <f t="shared" si="119"/>
        <v>46435</v>
      </c>
      <c r="J473" s="137" t="str">
        <f t="shared" si="120"/>
        <v>063-46435</v>
      </c>
      <c r="K473" s="137">
        <f t="shared" si="121"/>
        <v>0.375</v>
      </c>
      <c r="L473" s="137">
        <f t="shared" si="122"/>
        <v>0.58333333333333337</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100</v>
      </c>
      <c r="W473" s="137">
        <f t="shared" si="126"/>
        <v>100</v>
      </c>
      <c r="X473" s="137">
        <f t="shared" si="126"/>
        <v>100</v>
      </c>
      <c r="Y473" s="137">
        <f t="shared" si="126"/>
        <v>100</v>
      </c>
      <c r="Z473" s="137">
        <f t="shared" si="126"/>
        <v>100</v>
      </c>
      <c r="AA473" s="137">
        <f t="shared" si="126"/>
        <v>0</v>
      </c>
      <c r="AB473" s="137">
        <f t="shared" si="126"/>
        <v>0</v>
      </c>
      <c r="AC473" s="137">
        <f t="shared" si="126"/>
        <v>0</v>
      </c>
      <c r="AD473" s="137">
        <f t="shared" si="126"/>
        <v>0</v>
      </c>
      <c r="AE473" s="137">
        <f t="shared" si="126"/>
        <v>0</v>
      </c>
      <c r="AF473" s="137">
        <f t="shared" si="126"/>
        <v>0</v>
      </c>
      <c r="AG473" s="137">
        <f t="shared" si="126"/>
        <v>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75">
      <c r="A474" s="149">
        <v>135</v>
      </c>
      <c r="B474" s="210">
        <v>46435</v>
      </c>
      <c r="C474" s="211">
        <v>9</v>
      </c>
      <c r="D474" s="211">
        <v>14</v>
      </c>
      <c r="E474" s="152" t="s">
        <v>8</v>
      </c>
      <c r="F474" s="147" t="s">
        <v>0</v>
      </c>
      <c r="G474" s="154" t="s">
        <v>1</v>
      </c>
      <c r="H474" s="138" t="str">
        <f>IF(OR(G474="中止",G474="取消"),"998",IF(ISNA(MATCH($E474,施設情報!$B$2:$B$96,0)),"999",INDEX(施設情報!$C$2:$C$96,MATCH($E474,施設情報!$B$2:$B$96,0))))</f>
        <v>029</v>
      </c>
      <c r="I474" s="139">
        <f t="shared" si="119"/>
        <v>46435</v>
      </c>
      <c r="J474" s="137" t="str">
        <f t="shared" si="120"/>
        <v>029-46435</v>
      </c>
      <c r="K474" s="137">
        <f t="shared" si="121"/>
        <v>0.375</v>
      </c>
      <c r="L474" s="137">
        <f t="shared" si="122"/>
        <v>0.58333333333333337</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100</v>
      </c>
      <c r="W474" s="137">
        <f t="shared" si="126"/>
        <v>100</v>
      </c>
      <c r="X474" s="137">
        <f t="shared" si="126"/>
        <v>100</v>
      </c>
      <c r="Y474" s="137">
        <f t="shared" si="126"/>
        <v>100</v>
      </c>
      <c r="Z474" s="137">
        <f t="shared" si="126"/>
        <v>100</v>
      </c>
      <c r="AA474" s="137">
        <f t="shared" si="126"/>
        <v>0</v>
      </c>
      <c r="AB474" s="137">
        <f t="shared" si="126"/>
        <v>0</v>
      </c>
      <c r="AC474" s="137">
        <f t="shared" si="126"/>
        <v>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c r="AL474" s="136">
        <f>IF(OR(F474="工事・メンテ（共用可）",F474="要調整"),0.5,IF(F474="ヘリ訓練日",0.4,1))</f>
        <v>1</v>
      </c>
      <c r="AM474" s="136">
        <v>1</v>
      </c>
    </row>
    <row r="475" spans="1:39" ht="37.5">
      <c r="A475" s="149">
        <v>136</v>
      </c>
      <c r="B475" s="210">
        <v>46435</v>
      </c>
      <c r="C475" s="211">
        <v>9</v>
      </c>
      <c r="D475" s="211">
        <v>14</v>
      </c>
      <c r="E475" s="152" t="s">
        <v>9</v>
      </c>
      <c r="F475" s="147" t="s">
        <v>0</v>
      </c>
      <c r="G475" s="154" t="s">
        <v>1</v>
      </c>
      <c r="H475" s="138" t="str">
        <f>IF(OR(G475="中止",G475="取消"),"998",IF(ISNA(MATCH($E475,施設情報!$B$2:$B$96,0)),"999",INDEX(施設情報!$C$2:$C$96,MATCH($E475,施設情報!$B$2:$B$96,0))))</f>
        <v>022</v>
      </c>
      <c r="I475" s="139">
        <f t="shared" si="119"/>
        <v>46435</v>
      </c>
      <c r="J475" s="137" t="str">
        <f t="shared" si="120"/>
        <v>022-46435</v>
      </c>
      <c r="K475" s="137">
        <f t="shared" si="121"/>
        <v>0.375</v>
      </c>
      <c r="L475" s="137">
        <f t="shared" si="122"/>
        <v>0.58333333333333337</v>
      </c>
      <c r="M475" s="137">
        <f t="shared" ref="M475:V484"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100</v>
      </c>
      <c r="W475" s="137">
        <f t="shared" ref="W475:AJ484" si="128">IF(AND(W$3&gt;=$K475,W$3&lt;$L475),100*$AM475,0)</f>
        <v>100</v>
      </c>
      <c r="X475" s="137">
        <f t="shared" si="128"/>
        <v>100</v>
      </c>
      <c r="Y475" s="137">
        <f t="shared" si="128"/>
        <v>100</v>
      </c>
      <c r="Z475" s="137">
        <f t="shared" si="128"/>
        <v>100</v>
      </c>
      <c r="AA475" s="137">
        <f t="shared" si="128"/>
        <v>0</v>
      </c>
      <c r="AB475" s="137">
        <f t="shared" si="128"/>
        <v>0</v>
      </c>
      <c r="AC475" s="137">
        <f t="shared" si="128"/>
        <v>0</v>
      </c>
      <c r="AD475" s="137">
        <f t="shared" si="128"/>
        <v>0</v>
      </c>
      <c r="AE475" s="137">
        <f t="shared" si="128"/>
        <v>0</v>
      </c>
      <c r="AF475" s="137">
        <f t="shared" si="128"/>
        <v>0</v>
      </c>
      <c r="AG475" s="137">
        <f t="shared" si="128"/>
        <v>0</v>
      </c>
      <c r="AH475" s="137">
        <f t="shared" si="128"/>
        <v>0</v>
      </c>
      <c r="AI475" s="137">
        <f t="shared" si="128"/>
        <v>0</v>
      </c>
      <c r="AJ475" s="137">
        <f t="shared" si="128"/>
        <v>0</v>
      </c>
      <c r="AK475" s="136">
        <f ca="1">IF(AND(AND($AK$3&lt;=B475,B475&lt;=$AK$1),B475&lt;&gt;""),1,0)</f>
        <v>1</v>
      </c>
      <c r="AL475" s="136">
        <f>IF(OR(F475="工事・メンテ（共用可）",F475="要調整"),0.5,IF(F475="ヘリ訓練日",0.4,1))</f>
        <v>1</v>
      </c>
      <c r="AM475" s="136">
        <v>1</v>
      </c>
    </row>
    <row r="476" spans="1:39" ht="37.5">
      <c r="A476" s="149">
        <v>137</v>
      </c>
      <c r="B476" s="210">
        <v>46435</v>
      </c>
      <c r="C476" s="211">
        <v>9</v>
      </c>
      <c r="D476" s="211">
        <v>14</v>
      </c>
      <c r="E476" s="152" t="s">
        <v>5</v>
      </c>
      <c r="F476" s="147" t="s">
        <v>0</v>
      </c>
      <c r="G476" s="154" t="s">
        <v>1</v>
      </c>
      <c r="H476" s="138" t="str">
        <f>IF(OR(G476="中止",G476="取消"),"998",IF(ISNA(MATCH($E476,施設情報!$B$2:$B$96,0)),"999",INDEX(施設情報!$C$2:$C$96,MATCH($E476,施設情報!$B$2:$B$96,0))))</f>
        <v>064</v>
      </c>
      <c r="I476" s="139">
        <f t="shared" si="119"/>
        <v>46435</v>
      </c>
      <c r="J476" s="137" t="str">
        <f t="shared" si="120"/>
        <v>064-46435</v>
      </c>
      <c r="K476" s="137">
        <f t="shared" si="121"/>
        <v>0.375</v>
      </c>
      <c r="L476" s="137">
        <f t="shared" si="122"/>
        <v>0.58333333333333337</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100</v>
      </c>
      <c r="W476" s="137">
        <f t="shared" si="128"/>
        <v>100</v>
      </c>
      <c r="X476" s="137">
        <f t="shared" si="128"/>
        <v>100</v>
      </c>
      <c r="Y476" s="137">
        <f t="shared" si="128"/>
        <v>100</v>
      </c>
      <c r="Z476" s="137">
        <f t="shared" si="128"/>
        <v>100</v>
      </c>
      <c r="AA476" s="137">
        <f t="shared" si="128"/>
        <v>0</v>
      </c>
      <c r="AB476" s="137">
        <f t="shared" si="128"/>
        <v>0</v>
      </c>
      <c r="AC476" s="137">
        <f t="shared" si="128"/>
        <v>0</v>
      </c>
      <c r="AD476" s="137">
        <f t="shared" si="128"/>
        <v>0</v>
      </c>
      <c r="AE476" s="137">
        <f t="shared" si="128"/>
        <v>0</v>
      </c>
      <c r="AF476" s="137">
        <f t="shared" si="128"/>
        <v>0</v>
      </c>
      <c r="AG476" s="137">
        <f t="shared" si="128"/>
        <v>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56.25">
      <c r="A477" s="149">
        <v>138</v>
      </c>
      <c r="B477" s="210">
        <v>46435</v>
      </c>
      <c r="C477" s="211">
        <v>9</v>
      </c>
      <c r="D477" s="211">
        <v>14</v>
      </c>
      <c r="E477" s="152" t="s">
        <v>6</v>
      </c>
      <c r="F477" s="147" t="s">
        <v>0</v>
      </c>
      <c r="G477" s="154" t="s">
        <v>1</v>
      </c>
      <c r="H477" s="138" t="str">
        <f>IF(OR(G477="中止",G477="取消"),"998",IF(ISNA(MATCH($E477,施設情報!$B$2:$B$96,0)),"999",INDEX(施設情報!$C$2:$C$96,MATCH($E477,施設情報!$B$2:$B$96,0))))</f>
        <v>065</v>
      </c>
      <c r="I477" s="139">
        <f t="shared" si="119"/>
        <v>46435</v>
      </c>
      <c r="J477" s="137" t="str">
        <f t="shared" si="120"/>
        <v>065-46435</v>
      </c>
      <c r="K477" s="137">
        <f t="shared" si="121"/>
        <v>0.375</v>
      </c>
      <c r="L477" s="137">
        <f t="shared" si="122"/>
        <v>0.58333333333333337</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100</v>
      </c>
      <c r="W477" s="137">
        <f t="shared" si="128"/>
        <v>100</v>
      </c>
      <c r="X477" s="137">
        <f t="shared" si="128"/>
        <v>100</v>
      </c>
      <c r="Y477" s="137">
        <f t="shared" si="128"/>
        <v>100</v>
      </c>
      <c r="Z477" s="137">
        <f t="shared" si="128"/>
        <v>100</v>
      </c>
      <c r="AA477" s="137">
        <f t="shared" si="128"/>
        <v>0</v>
      </c>
      <c r="AB477" s="137">
        <f t="shared" si="128"/>
        <v>0</v>
      </c>
      <c r="AC477" s="137">
        <f t="shared" si="128"/>
        <v>0</v>
      </c>
      <c r="AD477" s="137">
        <f t="shared" si="128"/>
        <v>0</v>
      </c>
      <c r="AE477" s="137">
        <f t="shared" si="128"/>
        <v>0</v>
      </c>
      <c r="AF477" s="137">
        <f t="shared" si="128"/>
        <v>0</v>
      </c>
      <c r="AG477" s="137">
        <f t="shared" si="128"/>
        <v>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56.25">
      <c r="A478" s="149">
        <v>139</v>
      </c>
      <c r="B478" s="210">
        <v>46435</v>
      </c>
      <c r="C478" s="211">
        <v>9</v>
      </c>
      <c r="D478" s="211">
        <v>14</v>
      </c>
      <c r="E478" s="152" t="s">
        <v>7</v>
      </c>
      <c r="F478" s="147" t="s">
        <v>0</v>
      </c>
      <c r="G478" s="154" t="s">
        <v>1</v>
      </c>
      <c r="H478" s="138" t="str">
        <f>IF(OR(G478="中止",G478="取消"),"998",IF(ISNA(MATCH($E478,施設情報!$B$2:$B$96,0)),"999",INDEX(施設情報!$C$2:$C$96,MATCH($E478,施設情報!$B$2:$B$96,0))))</f>
        <v>066</v>
      </c>
      <c r="I478" s="139">
        <f t="shared" si="119"/>
        <v>46435</v>
      </c>
      <c r="J478" s="137" t="str">
        <f t="shared" si="120"/>
        <v>066-46435</v>
      </c>
      <c r="K478" s="137">
        <f t="shared" si="121"/>
        <v>0.375</v>
      </c>
      <c r="L478" s="137">
        <f t="shared" si="122"/>
        <v>0.58333333333333337</v>
      </c>
      <c r="M478" s="137">
        <f t="shared" si="127"/>
        <v>0</v>
      </c>
      <c r="N478" s="137">
        <f t="shared" si="127"/>
        <v>0</v>
      </c>
      <c r="O478" s="137">
        <f t="shared" si="127"/>
        <v>0</v>
      </c>
      <c r="P478" s="137">
        <f t="shared" si="127"/>
        <v>0</v>
      </c>
      <c r="Q478" s="137">
        <f t="shared" si="127"/>
        <v>0</v>
      </c>
      <c r="R478" s="137">
        <f t="shared" si="127"/>
        <v>0</v>
      </c>
      <c r="S478" s="137">
        <f t="shared" si="127"/>
        <v>0</v>
      </c>
      <c r="T478" s="137">
        <f t="shared" si="127"/>
        <v>0</v>
      </c>
      <c r="U478" s="137">
        <f t="shared" si="127"/>
        <v>0</v>
      </c>
      <c r="V478" s="137">
        <f t="shared" si="127"/>
        <v>100</v>
      </c>
      <c r="W478" s="137">
        <f t="shared" si="128"/>
        <v>100</v>
      </c>
      <c r="X478" s="137">
        <f t="shared" si="128"/>
        <v>100</v>
      </c>
      <c r="Y478" s="137">
        <f t="shared" si="128"/>
        <v>100</v>
      </c>
      <c r="Z478" s="137">
        <f t="shared" si="128"/>
        <v>100</v>
      </c>
      <c r="AA478" s="137">
        <f t="shared" si="128"/>
        <v>0</v>
      </c>
      <c r="AB478" s="137">
        <f t="shared" si="128"/>
        <v>0</v>
      </c>
      <c r="AC478" s="137">
        <f t="shared" si="128"/>
        <v>0</v>
      </c>
      <c r="AD478" s="137">
        <f t="shared" si="128"/>
        <v>0</v>
      </c>
      <c r="AE478" s="137">
        <f t="shared" si="128"/>
        <v>0</v>
      </c>
      <c r="AF478" s="137">
        <f t="shared" si="128"/>
        <v>0</v>
      </c>
      <c r="AG478" s="137">
        <f t="shared" si="128"/>
        <v>0</v>
      </c>
      <c r="AH478" s="137">
        <f t="shared" si="128"/>
        <v>0</v>
      </c>
      <c r="AI478" s="137">
        <f t="shared" si="128"/>
        <v>0</v>
      </c>
      <c r="AJ478" s="137">
        <f t="shared" si="128"/>
        <v>0</v>
      </c>
      <c r="AK478" s="136">
        <f ca="1">IF(AND(AND($AK$3&lt;=B478,B478&lt;=$AK$1),B478&lt;&gt;""),1,0)</f>
        <v>1</v>
      </c>
      <c r="AL478" s="136">
        <f>IF(OR(F478="工事・メンテ（共用可）",F478="要調整"),0.5,IF(F478="ヘリ訓練日",0.4,1))</f>
        <v>1</v>
      </c>
      <c r="AM478" s="136">
        <v>1</v>
      </c>
    </row>
    <row r="479" spans="1:39" ht="72">
      <c r="A479" s="149">
        <v>140</v>
      </c>
      <c r="B479" s="210">
        <v>46435</v>
      </c>
      <c r="C479" s="211">
        <v>14</v>
      </c>
      <c r="D479" s="211">
        <v>16</v>
      </c>
      <c r="E479" s="152" t="s">
        <v>92</v>
      </c>
      <c r="F479" s="147" t="s">
        <v>0</v>
      </c>
      <c r="G479" s="154" t="s">
        <v>1</v>
      </c>
      <c r="H479" s="138" t="str">
        <f>IF(OR(G479="中止",G479="取消"),"998",IF(ISNA(MATCH($E479,施設情報!$B$2:$B$96,0)),"999",INDEX(施設情報!$C$2:$C$96,MATCH($E479,施設情報!$B$2:$B$96,0))))</f>
        <v>010</v>
      </c>
      <c r="I479" s="139">
        <f t="shared" si="119"/>
        <v>46435</v>
      </c>
      <c r="J479" s="137" t="str">
        <f t="shared" si="120"/>
        <v>010-46435</v>
      </c>
      <c r="K479" s="137">
        <f t="shared" si="121"/>
        <v>0.58333333333333337</v>
      </c>
      <c r="L479" s="137">
        <f t="shared" si="122"/>
        <v>0.66666666666666663</v>
      </c>
      <c r="M479" s="137">
        <f t="shared" si="127"/>
        <v>0</v>
      </c>
      <c r="N479" s="137">
        <f t="shared" si="127"/>
        <v>0</v>
      </c>
      <c r="O479" s="137">
        <f t="shared" si="127"/>
        <v>0</v>
      </c>
      <c r="P479" s="137">
        <f t="shared" si="127"/>
        <v>0</v>
      </c>
      <c r="Q479" s="137">
        <f t="shared" si="127"/>
        <v>0</v>
      </c>
      <c r="R479" s="137">
        <f t="shared" si="127"/>
        <v>0</v>
      </c>
      <c r="S479" s="137">
        <f t="shared" si="127"/>
        <v>0</v>
      </c>
      <c r="T479" s="137">
        <f t="shared" si="127"/>
        <v>0</v>
      </c>
      <c r="U479" s="137">
        <f t="shared" si="127"/>
        <v>0</v>
      </c>
      <c r="V479" s="137">
        <f t="shared" si="127"/>
        <v>0</v>
      </c>
      <c r="W479" s="137">
        <f t="shared" si="128"/>
        <v>0</v>
      </c>
      <c r="X479" s="137">
        <f t="shared" si="128"/>
        <v>0</v>
      </c>
      <c r="Y479" s="137">
        <f t="shared" si="128"/>
        <v>0</v>
      </c>
      <c r="Z479" s="137">
        <f t="shared" si="128"/>
        <v>0</v>
      </c>
      <c r="AA479" s="137">
        <f t="shared" si="128"/>
        <v>100</v>
      </c>
      <c r="AB479" s="137">
        <f t="shared" si="128"/>
        <v>100</v>
      </c>
      <c r="AC479" s="137">
        <f t="shared" si="128"/>
        <v>0</v>
      </c>
      <c r="AD479" s="137">
        <f t="shared" si="128"/>
        <v>0</v>
      </c>
      <c r="AE479" s="137">
        <f t="shared" si="128"/>
        <v>0</v>
      </c>
      <c r="AF479" s="137">
        <f t="shared" si="128"/>
        <v>0</v>
      </c>
      <c r="AG479" s="137">
        <f t="shared" si="128"/>
        <v>0</v>
      </c>
      <c r="AH479" s="137">
        <f t="shared" si="128"/>
        <v>0</v>
      </c>
      <c r="AI479" s="137">
        <f t="shared" si="128"/>
        <v>0</v>
      </c>
      <c r="AJ479" s="137">
        <f t="shared" si="128"/>
        <v>0</v>
      </c>
      <c r="AK479" s="136">
        <f ca="1">IF(AND(AND($AK$3&lt;=B479,B479&lt;=$AK$1),B479&lt;&gt;""),1,0)</f>
        <v>1</v>
      </c>
      <c r="AL479" s="136">
        <f>IF(OR(F479="工事・メンテ（共用可）",F479="要調整"),0.5,IF(F479="ヘリ訓練日",0.4,1))</f>
        <v>1</v>
      </c>
      <c r="AM479" s="136">
        <v>1</v>
      </c>
    </row>
    <row r="480" spans="1:39" ht="90">
      <c r="A480" s="149">
        <v>141</v>
      </c>
      <c r="B480" s="210">
        <v>46435</v>
      </c>
      <c r="C480" s="211">
        <v>14</v>
      </c>
      <c r="D480" s="211">
        <v>16</v>
      </c>
      <c r="E480" s="152" t="s">
        <v>500</v>
      </c>
      <c r="F480" s="147" t="s">
        <v>0</v>
      </c>
      <c r="G480" s="154" t="s">
        <v>1</v>
      </c>
      <c r="H480" s="138" t="str">
        <f>IF(OR(G480="中止",G480="取消"),"998",IF(ISNA(MATCH($E480,施設情報!$B$2:$B$96,0)),"999",INDEX(施設情報!$C$2:$C$96,MATCH($E480,施設情報!$B$2:$B$96,0))))</f>
        <v>011</v>
      </c>
      <c r="I480" s="139">
        <f t="shared" si="119"/>
        <v>46435</v>
      </c>
      <c r="J480" s="137" t="str">
        <f t="shared" si="120"/>
        <v>011-46435</v>
      </c>
      <c r="K480" s="137">
        <f t="shared" si="121"/>
        <v>0.58333333333333337</v>
      </c>
      <c r="L480" s="137">
        <f t="shared" si="122"/>
        <v>0.66666666666666663</v>
      </c>
      <c r="M480" s="137">
        <f t="shared" si="127"/>
        <v>0</v>
      </c>
      <c r="N480" s="137">
        <f t="shared" si="127"/>
        <v>0</v>
      </c>
      <c r="O480" s="137">
        <f t="shared" si="127"/>
        <v>0</v>
      </c>
      <c r="P480" s="137">
        <f t="shared" si="127"/>
        <v>0</v>
      </c>
      <c r="Q480" s="137">
        <f t="shared" si="127"/>
        <v>0</v>
      </c>
      <c r="R480" s="137">
        <f t="shared" si="127"/>
        <v>0</v>
      </c>
      <c r="S480" s="137">
        <f t="shared" si="127"/>
        <v>0</v>
      </c>
      <c r="T480" s="137">
        <f t="shared" si="127"/>
        <v>0</v>
      </c>
      <c r="U480" s="137">
        <f t="shared" si="127"/>
        <v>0</v>
      </c>
      <c r="V480" s="137">
        <f t="shared" si="127"/>
        <v>0</v>
      </c>
      <c r="W480" s="137">
        <f t="shared" si="128"/>
        <v>0</v>
      </c>
      <c r="X480" s="137">
        <f t="shared" si="128"/>
        <v>0</v>
      </c>
      <c r="Y480" s="137">
        <f t="shared" si="128"/>
        <v>0</v>
      </c>
      <c r="Z480" s="137">
        <f t="shared" si="128"/>
        <v>0</v>
      </c>
      <c r="AA480" s="137">
        <f t="shared" si="128"/>
        <v>100</v>
      </c>
      <c r="AB480" s="137">
        <f t="shared" si="128"/>
        <v>100</v>
      </c>
      <c r="AC480" s="137">
        <f t="shared" si="128"/>
        <v>0</v>
      </c>
      <c r="AD480" s="137">
        <f t="shared" si="128"/>
        <v>0</v>
      </c>
      <c r="AE480" s="137">
        <f t="shared" si="128"/>
        <v>0</v>
      </c>
      <c r="AF480" s="137">
        <f t="shared" si="128"/>
        <v>0</v>
      </c>
      <c r="AG480" s="137">
        <f t="shared" si="128"/>
        <v>0</v>
      </c>
      <c r="AH480" s="137">
        <f t="shared" si="128"/>
        <v>0</v>
      </c>
      <c r="AI480" s="137">
        <f t="shared" si="128"/>
        <v>0</v>
      </c>
      <c r="AJ480" s="137">
        <f t="shared" si="128"/>
        <v>0</v>
      </c>
      <c r="AK480" s="136">
        <f ca="1">IF(AND(AND($AK$3&lt;=B480,B480&lt;=$AK$1),B480&lt;&gt;""),1,0)</f>
        <v>1</v>
      </c>
      <c r="AL480" s="136">
        <f>IF(OR(F480="工事・メンテ（共用可）",F480="要調整"),0.5,IF(F480="ヘリ訓練日",0.4,1))</f>
        <v>1</v>
      </c>
      <c r="AM480" s="136">
        <v>1</v>
      </c>
    </row>
    <row r="481" spans="1:39" ht="56.25">
      <c r="A481" s="149">
        <v>351</v>
      </c>
      <c r="B481" s="150">
        <v>46435</v>
      </c>
      <c r="C481" s="156">
        <v>0</v>
      </c>
      <c r="D481" s="156">
        <v>24</v>
      </c>
      <c r="E481" s="152" t="s">
        <v>52</v>
      </c>
      <c r="F481" s="151" t="s">
        <v>95</v>
      </c>
      <c r="G481" s="205" t="s">
        <v>1</v>
      </c>
      <c r="H481" s="138" t="str">
        <f>IF(OR(G481="中止",G481="取消"),"998",IF(ISNA(MATCH($E481,施設情報!$B$2:$B$96,0)),"999",INDEX(施設情報!$C$2:$C$96,MATCH($E481,施設情報!$B$2:$B$96,0))))</f>
        <v>024</v>
      </c>
      <c r="I481" s="139">
        <f t="shared" si="119"/>
        <v>46435</v>
      </c>
      <c r="J481" s="137" t="str">
        <f t="shared" si="120"/>
        <v>024-46435</v>
      </c>
      <c r="K481" s="137">
        <f t="shared" si="121"/>
        <v>0</v>
      </c>
      <c r="L481" s="137">
        <f t="shared" si="122"/>
        <v>1</v>
      </c>
      <c r="M481" s="137">
        <f t="shared" si="127"/>
        <v>100</v>
      </c>
      <c r="N481" s="137">
        <f t="shared" si="127"/>
        <v>100</v>
      </c>
      <c r="O481" s="137">
        <f t="shared" si="127"/>
        <v>100</v>
      </c>
      <c r="P481" s="137">
        <f t="shared" si="127"/>
        <v>100</v>
      </c>
      <c r="Q481" s="137">
        <f t="shared" si="127"/>
        <v>100</v>
      </c>
      <c r="R481" s="137">
        <f t="shared" si="127"/>
        <v>100</v>
      </c>
      <c r="S481" s="137">
        <f t="shared" si="127"/>
        <v>100</v>
      </c>
      <c r="T481" s="137">
        <f t="shared" si="127"/>
        <v>100</v>
      </c>
      <c r="U481" s="137">
        <f t="shared" si="127"/>
        <v>100</v>
      </c>
      <c r="V481" s="137">
        <f t="shared" si="127"/>
        <v>100</v>
      </c>
      <c r="W481" s="137">
        <f t="shared" si="128"/>
        <v>100</v>
      </c>
      <c r="X481" s="137">
        <f t="shared" si="128"/>
        <v>100</v>
      </c>
      <c r="Y481" s="137">
        <f t="shared" si="128"/>
        <v>100</v>
      </c>
      <c r="Z481" s="137">
        <f t="shared" si="128"/>
        <v>100</v>
      </c>
      <c r="AA481" s="137">
        <f t="shared" si="128"/>
        <v>100</v>
      </c>
      <c r="AB481" s="137">
        <f t="shared" si="128"/>
        <v>100</v>
      </c>
      <c r="AC481" s="137">
        <f t="shared" si="128"/>
        <v>100</v>
      </c>
      <c r="AD481" s="137">
        <f t="shared" si="128"/>
        <v>100</v>
      </c>
      <c r="AE481" s="137">
        <f t="shared" si="128"/>
        <v>100</v>
      </c>
      <c r="AF481" s="137">
        <f t="shared" si="128"/>
        <v>100</v>
      </c>
      <c r="AG481" s="137">
        <f t="shared" si="128"/>
        <v>100</v>
      </c>
      <c r="AH481" s="137">
        <f t="shared" si="128"/>
        <v>100</v>
      </c>
      <c r="AI481" s="137">
        <f t="shared" si="128"/>
        <v>100</v>
      </c>
      <c r="AJ481" s="137">
        <f t="shared" si="128"/>
        <v>100</v>
      </c>
      <c r="AK481" s="136">
        <f ca="1">IF(AND(AND($AK$3&lt;=B481,B481&lt;=$AK$1),B481&lt;&gt;""),1,0)</f>
        <v>1</v>
      </c>
      <c r="AL481" s="136">
        <f>IF(OR(F481="工事・メンテ（共用可）",F481="要調整"),0.5,IF(F481="ヘリ訓練日",0.4,1))</f>
        <v>1</v>
      </c>
      <c r="AM481" s="136">
        <v>1</v>
      </c>
    </row>
    <row r="482" spans="1:39" ht="56.25">
      <c r="A482" s="149">
        <v>352</v>
      </c>
      <c r="B482" s="150">
        <v>46436</v>
      </c>
      <c r="C482" s="156">
        <v>0</v>
      </c>
      <c r="D482" s="156">
        <v>24</v>
      </c>
      <c r="E482" s="152" t="s">
        <v>52</v>
      </c>
      <c r="F482" s="151" t="s">
        <v>95</v>
      </c>
      <c r="G482" s="205" t="s">
        <v>1</v>
      </c>
      <c r="H482" s="138" t="str">
        <f>IF(OR(G482="中止",G482="取消"),"998",IF(ISNA(MATCH($E482,施設情報!$B$2:$B$96,0)),"999",INDEX(施設情報!$C$2:$C$96,MATCH($E482,施設情報!$B$2:$B$96,0))))</f>
        <v>024</v>
      </c>
      <c r="I482" s="139">
        <f t="shared" si="119"/>
        <v>46436</v>
      </c>
      <c r="J482" s="137" t="str">
        <f t="shared" si="120"/>
        <v>024-46436</v>
      </c>
      <c r="K482" s="137">
        <f t="shared" si="121"/>
        <v>0</v>
      </c>
      <c r="L482" s="137">
        <f t="shared" si="122"/>
        <v>1</v>
      </c>
      <c r="M482" s="137">
        <f t="shared" si="127"/>
        <v>100</v>
      </c>
      <c r="N482" s="137">
        <f t="shared" si="127"/>
        <v>100</v>
      </c>
      <c r="O482" s="137">
        <f t="shared" si="127"/>
        <v>100</v>
      </c>
      <c r="P482" s="137">
        <f t="shared" si="127"/>
        <v>100</v>
      </c>
      <c r="Q482" s="137">
        <f t="shared" si="127"/>
        <v>100</v>
      </c>
      <c r="R482" s="137">
        <f t="shared" si="127"/>
        <v>100</v>
      </c>
      <c r="S482" s="137">
        <f t="shared" si="127"/>
        <v>100</v>
      </c>
      <c r="T482" s="137">
        <f t="shared" si="127"/>
        <v>100</v>
      </c>
      <c r="U482" s="137">
        <f t="shared" si="127"/>
        <v>100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100</v>
      </c>
      <c r="AE482" s="137">
        <f t="shared" si="128"/>
        <v>100</v>
      </c>
      <c r="AF482" s="137">
        <f t="shared" si="128"/>
        <v>100</v>
      </c>
      <c r="AG482" s="137">
        <f t="shared" si="128"/>
        <v>100</v>
      </c>
      <c r="AH482" s="137">
        <f t="shared" si="128"/>
        <v>100</v>
      </c>
      <c r="AI482" s="137">
        <f t="shared" si="128"/>
        <v>100</v>
      </c>
      <c r="AJ482" s="137">
        <f t="shared" si="128"/>
        <v>100</v>
      </c>
      <c r="AK482" s="136">
        <f ca="1">IF(AND(AND($AK$3&lt;=B482,B482&lt;=$AK$1),B482&lt;&gt;""),1,0)</f>
        <v>1</v>
      </c>
      <c r="AL482" s="136">
        <f>IF(OR(F482="工事・メンテ（共用可）",F482="要調整"),0.5,IF(F482="ヘリ訓練日",0.4,1))</f>
        <v>1</v>
      </c>
      <c r="AM482" s="136">
        <v>1</v>
      </c>
    </row>
    <row r="483" spans="1:39" ht="72">
      <c r="A483" s="149">
        <v>840</v>
      </c>
      <c r="B483" s="210">
        <v>46436</v>
      </c>
      <c r="C483" s="211">
        <v>8</v>
      </c>
      <c r="D483" s="211">
        <v>17</v>
      </c>
      <c r="E483" s="215" t="s">
        <v>92</v>
      </c>
      <c r="F483" s="147" t="s">
        <v>95</v>
      </c>
      <c r="G483" s="154" t="s">
        <v>494</v>
      </c>
      <c r="H483" s="138" t="str">
        <f>IF(OR(G483="中止",G483="取消"),"998",IF(ISNA(MATCH($E483,施設情報!$B$2:$B$96,0)),"999",INDEX(施設情報!$C$2:$C$96,MATCH($E483,施設情報!$B$2:$B$96,0))))</f>
        <v>010</v>
      </c>
      <c r="I483" s="139">
        <f t="shared" si="119"/>
        <v>46436</v>
      </c>
      <c r="J483" s="137" t="str">
        <f t="shared" si="120"/>
        <v>010-46436</v>
      </c>
      <c r="K483" s="137">
        <f t="shared" si="121"/>
        <v>0.33333333333333331</v>
      </c>
      <c r="L483" s="137">
        <f t="shared" si="122"/>
        <v>0.70833333333333337</v>
      </c>
      <c r="M483" s="137">
        <f t="shared" si="127"/>
        <v>0</v>
      </c>
      <c r="N483" s="137">
        <f t="shared" si="127"/>
        <v>0</v>
      </c>
      <c r="O483" s="137">
        <f t="shared" si="127"/>
        <v>0</v>
      </c>
      <c r="P483" s="137">
        <f t="shared" si="127"/>
        <v>0</v>
      </c>
      <c r="Q483" s="137">
        <f t="shared" si="127"/>
        <v>0</v>
      </c>
      <c r="R483" s="137">
        <f t="shared" si="127"/>
        <v>0</v>
      </c>
      <c r="S483" s="137">
        <f t="shared" si="127"/>
        <v>0</v>
      </c>
      <c r="T483" s="137">
        <f t="shared" si="127"/>
        <v>0</v>
      </c>
      <c r="U483" s="137">
        <f t="shared" si="127"/>
        <v>100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0</v>
      </c>
      <c r="AE483" s="137">
        <f t="shared" si="128"/>
        <v>0</v>
      </c>
      <c r="AF483" s="137">
        <f t="shared" si="128"/>
        <v>0</v>
      </c>
      <c r="AG483" s="137">
        <f t="shared" si="128"/>
        <v>0</v>
      </c>
      <c r="AH483" s="137">
        <f t="shared" si="128"/>
        <v>0</v>
      </c>
      <c r="AI483" s="137">
        <f t="shared" si="128"/>
        <v>0</v>
      </c>
      <c r="AJ483" s="137">
        <f t="shared" si="128"/>
        <v>0</v>
      </c>
      <c r="AK483" s="136">
        <f ca="1">IF(AND(AND($AK$3&lt;=B483,B483&lt;=$AK$1),B483&lt;&gt;""),1,0)</f>
        <v>1</v>
      </c>
      <c r="AL483" s="136">
        <f>IF(OR(F483="工事・メンテ（共用可）",F483="要調整"),0.5,IF(F483="ヘリ訓練日",0.4,1))</f>
        <v>1</v>
      </c>
      <c r="AM483" s="136">
        <v>1</v>
      </c>
    </row>
    <row r="484" spans="1:39" ht="90">
      <c r="A484" s="149">
        <v>841</v>
      </c>
      <c r="B484" s="210">
        <v>46436</v>
      </c>
      <c r="C484" s="211">
        <v>8</v>
      </c>
      <c r="D484" s="211">
        <v>17</v>
      </c>
      <c r="E484" s="215" t="s">
        <v>94</v>
      </c>
      <c r="F484" s="147" t="s">
        <v>95</v>
      </c>
      <c r="G484" s="154" t="s">
        <v>494</v>
      </c>
      <c r="H484" s="138" t="str">
        <f>IF(OR(G484="中止",G484="取消"),"998",IF(ISNA(MATCH($E484,施設情報!$B$2:$B$96,0)),"999",INDEX(施設情報!$C$2:$C$96,MATCH($E484,施設情報!$B$2:$B$96,0))))</f>
        <v>011</v>
      </c>
      <c r="I484" s="139">
        <f t="shared" si="119"/>
        <v>46436</v>
      </c>
      <c r="J484" s="137" t="str">
        <f t="shared" si="120"/>
        <v>011-46436</v>
      </c>
      <c r="K484" s="137">
        <f t="shared" si="121"/>
        <v>0.33333333333333331</v>
      </c>
      <c r="L484" s="137">
        <f t="shared" si="122"/>
        <v>0.70833333333333337</v>
      </c>
      <c r="M484" s="137">
        <f t="shared" si="127"/>
        <v>0</v>
      </c>
      <c r="N484" s="137">
        <f t="shared" si="127"/>
        <v>0</v>
      </c>
      <c r="O484" s="137">
        <f t="shared" si="127"/>
        <v>0</v>
      </c>
      <c r="P484" s="137">
        <f t="shared" si="127"/>
        <v>0</v>
      </c>
      <c r="Q484" s="137">
        <f t="shared" si="127"/>
        <v>0</v>
      </c>
      <c r="R484" s="137">
        <f t="shared" si="127"/>
        <v>0</v>
      </c>
      <c r="S484" s="137">
        <f t="shared" si="127"/>
        <v>0</v>
      </c>
      <c r="T484" s="137">
        <f t="shared" si="127"/>
        <v>0</v>
      </c>
      <c r="U484" s="137">
        <f t="shared" si="127"/>
        <v>100</v>
      </c>
      <c r="V484" s="137">
        <f t="shared" si="127"/>
        <v>100</v>
      </c>
      <c r="W484" s="137">
        <f t="shared" si="128"/>
        <v>100</v>
      </c>
      <c r="X484" s="137">
        <f t="shared" si="128"/>
        <v>100</v>
      </c>
      <c r="Y484" s="137">
        <f t="shared" si="128"/>
        <v>100</v>
      </c>
      <c r="Z484" s="137">
        <f t="shared" si="128"/>
        <v>100</v>
      </c>
      <c r="AA484" s="137">
        <f t="shared" si="128"/>
        <v>100</v>
      </c>
      <c r="AB484" s="137">
        <f t="shared" si="128"/>
        <v>100</v>
      </c>
      <c r="AC484" s="137">
        <f t="shared" si="128"/>
        <v>100</v>
      </c>
      <c r="AD484" s="137">
        <f t="shared" si="128"/>
        <v>0</v>
      </c>
      <c r="AE484" s="137">
        <f t="shared" si="128"/>
        <v>0</v>
      </c>
      <c r="AF484" s="137">
        <f t="shared" si="128"/>
        <v>0</v>
      </c>
      <c r="AG484" s="137">
        <f t="shared" si="128"/>
        <v>0</v>
      </c>
      <c r="AH484" s="137">
        <f t="shared" si="128"/>
        <v>0</v>
      </c>
      <c r="AI484" s="137">
        <f t="shared" si="128"/>
        <v>0</v>
      </c>
      <c r="AJ484" s="137">
        <f t="shared" si="128"/>
        <v>0</v>
      </c>
      <c r="AK484" s="136">
        <f ca="1">IF(AND(AND($AK$3&lt;=B484,B484&lt;=$AK$1),B484&lt;&gt;""),1,0)</f>
        <v>1</v>
      </c>
      <c r="AL484" s="136">
        <f>IF(OR(F484="工事・メンテ（共用可）",F484="要調整"),0.5,IF(F484="ヘリ訓練日",0.4,1))</f>
        <v>1</v>
      </c>
      <c r="AM484" s="136">
        <v>1</v>
      </c>
    </row>
    <row r="485" spans="1:39" ht="72">
      <c r="A485" s="149">
        <v>842</v>
      </c>
      <c r="B485" s="210">
        <v>46436</v>
      </c>
      <c r="C485" s="211">
        <v>8</v>
      </c>
      <c r="D485" s="211">
        <v>17</v>
      </c>
      <c r="E485" s="215" t="s">
        <v>93</v>
      </c>
      <c r="F485" s="147" t="s">
        <v>95</v>
      </c>
      <c r="G485" s="154" t="s">
        <v>494</v>
      </c>
      <c r="H485" s="138" t="str">
        <f>IF(OR(G485="中止",G485="取消"),"998",IF(ISNA(MATCH($E485,施設情報!$B$2:$B$96,0)),"999",INDEX(施設情報!$C$2:$C$96,MATCH($E485,施設情報!$B$2:$B$96,0))))</f>
        <v>012</v>
      </c>
      <c r="I485" s="139">
        <f t="shared" si="119"/>
        <v>46436</v>
      </c>
      <c r="J485" s="137" t="str">
        <f t="shared" si="120"/>
        <v>012-46436</v>
      </c>
      <c r="K485" s="137">
        <f t="shared" si="121"/>
        <v>0.33333333333333331</v>
      </c>
      <c r="L485" s="137">
        <f t="shared" si="122"/>
        <v>0.70833333333333337</v>
      </c>
      <c r="M485" s="137">
        <f t="shared" ref="M485:V494" si="129">IF(AND(M$3&gt;=$K485,M$3&lt;$L485),100*$AM485,0)</f>
        <v>0</v>
      </c>
      <c r="N485" s="137">
        <f t="shared" si="129"/>
        <v>0</v>
      </c>
      <c r="O485" s="137">
        <f t="shared" si="129"/>
        <v>0</v>
      </c>
      <c r="P485" s="137">
        <f t="shared" si="129"/>
        <v>0</v>
      </c>
      <c r="Q485" s="137">
        <f t="shared" si="129"/>
        <v>0</v>
      </c>
      <c r="R485" s="137">
        <f t="shared" si="129"/>
        <v>0</v>
      </c>
      <c r="S485" s="137">
        <f t="shared" si="129"/>
        <v>0</v>
      </c>
      <c r="T485" s="137">
        <f t="shared" si="129"/>
        <v>0</v>
      </c>
      <c r="U485" s="137">
        <f t="shared" si="129"/>
        <v>100</v>
      </c>
      <c r="V485" s="137">
        <f t="shared" si="129"/>
        <v>100</v>
      </c>
      <c r="W485" s="137">
        <f t="shared" ref="W485:AJ494" si="130">IF(AND(W$3&gt;=$K485,W$3&lt;$L485),100*$AM485,0)</f>
        <v>100</v>
      </c>
      <c r="X485" s="137">
        <f t="shared" si="130"/>
        <v>100</v>
      </c>
      <c r="Y485" s="137">
        <f t="shared" si="130"/>
        <v>100</v>
      </c>
      <c r="Z485" s="137">
        <f t="shared" si="130"/>
        <v>100</v>
      </c>
      <c r="AA485" s="137">
        <f t="shared" si="130"/>
        <v>100</v>
      </c>
      <c r="AB485" s="137">
        <f t="shared" si="130"/>
        <v>100</v>
      </c>
      <c r="AC485" s="137">
        <f t="shared" si="130"/>
        <v>100</v>
      </c>
      <c r="AD485" s="137">
        <f t="shared" si="130"/>
        <v>0</v>
      </c>
      <c r="AE485" s="137">
        <f t="shared" si="130"/>
        <v>0</v>
      </c>
      <c r="AF485" s="137">
        <f t="shared" si="130"/>
        <v>0</v>
      </c>
      <c r="AG485" s="137">
        <f t="shared" si="130"/>
        <v>0</v>
      </c>
      <c r="AH485" s="137">
        <f t="shared" si="130"/>
        <v>0</v>
      </c>
      <c r="AI485" s="137">
        <f t="shared" si="130"/>
        <v>0</v>
      </c>
      <c r="AJ485" s="137">
        <f t="shared" si="130"/>
        <v>0</v>
      </c>
      <c r="AK485" s="136">
        <f ca="1">IF(AND(AND($AK$3&lt;=B485,B485&lt;=$AK$1),B485&lt;&gt;""),1,0)</f>
        <v>1</v>
      </c>
      <c r="AL485" s="136">
        <f>IF(OR(F485="工事・メンテ（共用可）",F485="要調整"),0.5,IF(F485="ヘリ訓練日",0.4,1))</f>
        <v>1</v>
      </c>
      <c r="AM485" s="136">
        <v>1</v>
      </c>
    </row>
    <row r="486" spans="1:39" ht="56.25">
      <c r="A486" s="149">
        <v>868</v>
      </c>
      <c r="B486" s="210">
        <v>46436</v>
      </c>
      <c r="C486" s="211">
        <v>9</v>
      </c>
      <c r="D486" s="211">
        <v>11</v>
      </c>
      <c r="E486" s="215" t="s">
        <v>32</v>
      </c>
      <c r="F486" s="147" t="s">
        <v>95</v>
      </c>
      <c r="G486" s="154" t="s">
        <v>1</v>
      </c>
      <c r="H486" s="138" t="str">
        <f>IF(OR(G486="中止",G486="取消"),"998",IF(ISNA(MATCH($E486,施設情報!$B$2:$B$96,0)),"999",INDEX(施設情報!$C$2:$C$96,MATCH($E486,施設情報!$B$2:$B$96,0))))</f>
        <v>039</v>
      </c>
      <c r="I486" s="139">
        <f t="shared" si="119"/>
        <v>46436</v>
      </c>
      <c r="J486" s="137" t="str">
        <f t="shared" si="120"/>
        <v>039-46436</v>
      </c>
      <c r="K486" s="137">
        <f t="shared" si="121"/>
        <v>0.375</v>
      </c>
      <c r="L486" s="137">
        <f t="shared" si="122"/>
        <v>0.45833333333333331</v>
      </c>
      <c r="M486" s="137">
        <f t="shared" si="129"/>
        <v>0</v>
      </c>
      <c r="N486" s="137">
        <f t="shared" si="129"/>
        <v>0</v>
      </c>
      <c r="O486" s="137">
        <f t="shared" si="129"/>
        <v>0</v>
      </c>
      <c r="P486" s="137">
        <f t="shared" si="129"/>
        <v>0</v>
      </c>
      <c r="Q486" s="137">
        <f t="shared" si="129"/>
        <v>0</v>
      </c>
      <c r="R486" s="137">
        <f t="shared" si="129"/>
        <v>0</v>
      </c>
      <c r="S486" s="137">
        <f t="shared" si="129"/>
        <v>0</v>
      </c>
      <c r="T486" s="137">
        <f t="shared" si="129"/>
        <v>0</v>
      </c>
      <c r="U486" s="137">
        <f t="shared" si="129"/>
        <v>0</v>
      </c>
      <c r="V486" s="137">
        <f t="shared" si="129"/>
        <v>100</v>
      </c>
      <c r="W486" s="137">
        <f t="shared" si="130"/>
        <v>100</v>
      </c>
      <c r="X486" s="137">
        <f t="shared" si="130"/>
        <v>0</v>
      </c>
      <c r="Y486" s="137">
        <f t="shared" si="130"/>
        <v>0</v>
      </c>
      <c r="Z486" s="137">
        <f t="shared" si="130"/>
        <v>0</v>
      </c>
      <c r="AA486" s="137">
        <f t="shared" si="130"/>
        <v>0</v>
      </c>
      <c r="AB486" s="137">
        <f t="shared" si="130"/>
        <v>0</v>
      </c>
      <c r="AC486" s="137">
        <f t="shared" si="130"/>
        <v>0</v>
      </c>
      <c r="AD486" s="137">
        <f t="shared" si="130"/>
        <v>0</v>
      </c>
      <c r="AE486" s="137">
        <f t="shared" si="130"/>
        <v>0</v>
      </c>
      <c r="AF486" s="137">
        <f t="shared" si="130"/>
        <v>0</v>
      </c>
      <c r="AG486" s="137">
        <f t="shared" si="130"/>
        <v>0</v>
      </c>
      <c r="AH486" s="137">
        <f t="shared" si="130"/>
        <v>0</v>
      </c>
      <c r="AI486" s="137">
        <f t="shared" si="130"/>
        <v>0</v>
      </c>
      <c r="AJ486" s="137">
        <f t="shared" si="130"/>
        <v>0</v>
      </c>
      <c r="AK486" s="136">
        <f ca="1">IF(AND(AND($AK$3&lt;=B486,B486&lt;=$AK$1),B486&lt;&gt;""),1,0)</f>
        <v>1</v>
      </c>
      <c r="AL486" s="136">
        <f>IF(OR(F486="工事・メンテ（共用可）",F486="要調整"),0.5,IF(F486="ヘリ訓練日",0.4,1))</f>
        <v>1</v>
      </c>
      <c r="AM486" s="136">
        <v>1</v>
      </c>
    </row>
    <row r="487" spans="1:39" ht="56.25">
      <c r="A487" s="149">
        <v>869</v>
      </c>
      <c r="B487" s="210">
        <v>46436</v>
      </c>
      <c r="C487" s="211">
        <v>9</v>
      </c>
      <c r="D487" s="211">
        <v>11</v>
      </c>
      <c r="E487" s="215" t="s">
        <v>33</v>
      </c>
      <c r="F487" s="147" t="s">
        <v>95</v>
      </c>
      <c r="G487" s="154" t="s">
        <v>1</v>
      </c>
      <c r="H487" s="138" t="str">
        <f>IF(OR(G487="中止",G487="取消"),"998",IF(ISNA(MATCH($E487,施設情報!$B$2:$B$96,0)),"999",INDEX(施設情報!$C$2:$C$96,MATCH($E487,施設情報!$B$2:$B$96,0))))</f>
        <v>038</v>
      </c>
      <c r="I487" s="139">
        <f t="shared" si="119"/>
        <v>46436</v>
      </c>
      <c r="J487" s="137" t="str">
        <f t="shared" si="120"/>
        <v>038-46436</v>
      </c>
      <c r="K487" s="137">
        <f t="shared" si="121"/>
        <v>0.375</v>
      </c>
      <c r="L487" s="137">
        <f t="shared" si="122"/>
        <v>0.45833333333333331</v>
      </c>
      <c r="M487" s="137">
        <f t="shared" si="129"/>
        <v>0</v>
      </c>
      <c r="N487" s="137">
        <f t="shared" si="129"/>
        <v>0</v>
      </c>
      <c r="O487" s="137">
        <f t="shared" si="129"/>
        <v>0</v>
      </c>
      <c r="P487" s="137">
        <f t="shared" si="129"/>
        <v>0</v>
      </c>
      <c r="Q487" s="137">
        <f t="shared" si="129"/>
        <v>0</v>
      </c>
      <c r="R487" s="137">
        <f t="shared" si="129"/>
        <v>0</v>
      </c>
      <c r="S487" s="137">
        <f t="shared" si="129"/>
        <v>0</v>
      </c>
      <c r="T487" s="137">
        <f t="shared" si="129"/>
        <v>0</v>
      </c>
      <c r="U487" s="137">
        <f t="shared" si="129"/>
        <v>0</v>
      </c>
      <c r="V487" s="137">
        <f t="shared" si="129"/>
        <v>100</v>
      </c>
      <c r="W487" s="137">
        <f t="shared" si="130"/>
        <v>100</v>
      </c>
      <c r="X487" s="137">
        <f t="shared" si="130"/>
        <v>0</v>
      </c>
      <c r="Y487" s="137">
        <f t="shared" si="130"/>
        <v>0</v>
      </c>
      <c r="Z487" s="137">
        <f t="shared" si="130"/>
        <v>0</v>
      </c>
      <c r="AA487" s="137">
        <f t="shared" si="130"/>
        <v>0</v>
      </c>
      <c r="AB487" s="137">
        <f t="shared" si="130"/>
        <v>0</v>
      </c>
      <c r="AC487" s="137">
        <f t="shared" si="130"/>
        <v>0</v>
      </c>
      <c r="AD487" s="137">
        <f t="shared" si="130"/>
        <v>0</v>
      </c>
      <c r="AE487" s="137">
        <f t="shared" si="130"/>
        <v>0</v>
      </c>
      <c r="AF487" s="137">
        <f t="shared" si="130"/>
        <v>0</v>
      </c>
      <c r="AG487" s="137">
        <f t="shared" si="130"/>
        <v>0</v>
      </c>
      <c r="AH487" s="137">
        <f t="shared" si="130"/>
        <v>0</v>
      </c>
      <c r="AI487" s="137">
        <f t="shared" si="130"/>
        <v>0</v>
      </c>
      <c r="AJ487" s="137">
        <f t="shared" si="130"/>
        <v>0</v>
      </c>
      <c r="AK487" s="136">
        <f ca="1">IF(AND(AND($AK$3&lt;=B487,B487&lt;=$AK$1),B487&lt;&gt;""),1,0)</f>
        <v>1</v>
      </c>
      <c r="AL487" s="136">
        <f>IF(OR(F487="工事・メンテ（共用可）",F487="要調整"),0.5,IF(F487="ヘリ訓練日",0.4,1))</f>
        <v>1</v>
      </c>
      <c r="AM487" s="136">
        <v>1</v>
      </c>
    </row>
    <row r="488" spans="1:39" ht="56.25">
      <c r="A488" s="149">
        <v>870</v>
      </c>
      <c r="B488" s="210">
        <v>46436</v>
      </c>
      <c r="C488" s="211">
        <v>9</v>
      </c>
      <c r="D488" s="211">
        <v>11</v>
      </c>
      <c r="E488" s="215" t="s">
        <v>34</v>
      </c>
      <c r="F488" s="147" t="s">
        <v>95</v>
      </c>
      <c r="G488" s="154" t="s">
        <v>1</v>
      </c>
      <c r="H488" s="138" t="str">
        <f>IF(OR(G488="中止",G488="取消"),"998",IF(ISNA(MATCH($E488,施設情報!$B$2:$B$96,0)),"999",INDEX(施設情報!$C$2:$C$96,MATCH($E488,施設情報!$B$2:$B$96,0))))</f>
        <v>040</v>
      </c>
      <c r="I488" s="139">
        <f t="shared" si="119"/>
        <v>46436</v>
      </c>
      <c r="J488" s="137" t="str">
        <f t="shared" si="120"/>
        <v>040-46436</v>
      </c>
      <c r="K488" s="137">
        <f t="shared" si="121"/>
        <v>0.375</v>
      </c>
      <c r="L488" s="137">
        <f t="shared" si="122"/>
        <v>0.45833333333333331</v>
      </c>
      <c r="M488" s="137">
        <f t="shared" si="129"/>
        <v>0</v>
      </c>
      <c r="N488" s="137">
        <f t="shared" si="129"/>
        <v>0</v>
      </c>
      <c r="O488" s="137">
        <f t="shared" si="129"/>
        <v>0</v>
      </c>
      <c r="P488" s="137">
        <f t="shared" si="129"/>
        <v>0</v>
      </c>
      <c r="Q488" s="137">
        <f t="shared" si="129"/>
        <v>0</v>
      </c>
      <c r="R488" s="137">
        <f t="shared" si="129"/>
        <v>0</v>
      </c>
      <c r="S488" s="137">
        <f t="shared" si="129"/>
        <v>0</v>
      </c>
      <c r="T488" s="137">
        <f t="shared" si="129"/>
        <v>0</v>
      </c>
      <c r="U488" s="137">
        <f t="shared" si="129"/>
        <v>0</v>
      </c>
      <c r="V488" s="137">
        <f t="shared" si="129"/>
        <v>100</v>
      </c>
      <c r="W488" s="137">
        <f t="shared" si="130"/>
        <v>100</v>
      </c>
      <c r="X488" s="137">
        <f t="shared" si="130"/>
        <v>0</v>
      </c>
      <c r="Y488" s="137">
        <f t="shared" si="130"/>
        <v>0</v>
      </c>
      <c r="Z488" s="137">
        <f t="shared" si="130"/>
        <v>0</v>
      </c>
      <c r="AA488" s="137">
        <f t="shared" si="130"/>
        <v>0</v>
      </c>
      <c r="AB488" s="137">
        <f t="shared" si="130"/>
        <v>0</v>
      </c>
      <c r="AC488" s="137">
        <f t="shared" si="130"/>
        <v>0</v>
      </c>
      <c r="AD488" s="137">
        <f t="shared" si="130"/>
        <v>0</v>
      </c>
      <c r="AE488" s="137">
        <f t="shared" si="130"/>
        <v>0</v>
      </c>
      <c r="AF488" s="137">
        <f t="shared" si="130"/>
        <v>0</v>
      </c>
      <c r="AG488" s="137">
        <f t="shared" si="130"/>
        <v>0</v>
      </c>
      <c r="AH488" s="137">
        <f t="shared" si="130"/>
        <v>0</v>
      </c>
      <c r="AI488" s="137">
        <f t="shared" si="130"/>
        <v>0</v>
      </c>
      <c r="AJ488" s="137">
        <f t="shared" si="130"/>
        <v>0</v>
      </c>
      <c r="AK488" s="136">
        <f ca="1">IF(AND(AND($AK$3&lt;=B488,B488&lt;=$AK$1),B488&lt;&gt;""),1,0)</f>
        <v>1</v>
      </c>
      <c r="AL488" s="136">
        <f>IF(OR(F488="工事・メンテ（共用可）",F488="要調整"),0.5,IF(F488="ヘリ訓練日",0.4,1))</f>
        <v>1</v>
      </c>
      <c r="AM488" s="136">
        <v>1</v>
      </c>
    </row>
    <row r="489" spans="1:39" ht="56.25">
      <c r="A489" s="149">
        <v>871</v>
      </c>
      <c r="B489" s="210">
        <v>46436</v>
      </c>
      <c r="C489" s="211">
        <v>9</v>
      </c>
      <c r="D489" s="211">
        <v>11</v>
      </c>
      <c r="E489" s="215" t="s">
        <v>35</v>
      </c>
      <c r="F489" s="147" t="s">
        <v>95</v>
      </c>
      <c r="G489" s="154" t="s">
        <v>1</v>
      </c>
      <c r="H489" s="138" t="str">
        <f>IF(OR(G489="中止",G489="取消"),"998",IF(ISNA(MATCH($E489,施設情報!$B$2:$B$96,0)),"999",INDEX(施設情報!$C$2:$C$96,MATCH($E489,施設情報!$B$2:$B$96,0))))</f>
        <v>041</v>
      </c>
      <c r="I489" s="139">
        <f t="shared" si="119"/>
        <v>46436</v>
      </c>
      <c r="J489" s="137" t="str">
        <f t="shared" si="120"/>
        <v>041-46436</v>
      </c>
      <c r="K489" s="137">
        <f t="shared" si="121"/>
        <v>0.375</v>
      </c>
      <c r="L489" s="137">
        <f t="shared" si="122"/>
        <v>0.45833333333333331</v>
      </c>
      <c r="M489" s="137">
        <f t="shared" si="129"/>
        <v>0</v>
      </c>
      <c r="N489" s="137">
        <f t="shared" si="129"/>
        <v>0</v>
      </c>
      <c r="O489" s="137">
        <f t="shared" si="129"/>
        <v>0</v>
      </c>
      <c r="P489" s="137">
        <f t="shared" si="129"/>
        <v>0</v>
      </c>
      <c r="Q489" s="137">
        <f t="shared" si="129"/>
        <v>0</v>
      </c>
      <c r="R489" s="137">
        <f t="shared" si="129"/>
        <v>0</v>
      </c>
      <c r="S489" s="137">
        <f t="shared" si="129"/>
        <v>0</v>
      </c>
      <c r="T489" s="137">
        <f t="shared" si="129"/>
        <v>0</v>
      </c>
      <c r="U489" s="137">
        <f t="shared" si="129"/>
        <v>0</v>
      </c>
      <c r="V489" s="137">
        <f t="shared" si="129"/>
        <v>100</v>
      </c>
      <c r="W489" s="137">
        <f t="shared" si="130"/>
        <v>100</v>
      </c>
      <c r="X489" s="137">
        <f t="shared" si="130"/>
        <v>0</v>
      </c>
      <c r="Y489" s="137">
        <f t="shared" si="130"/>
        <v>0</v>
      </c>
      <c r="Z489" s="137">
        <f t="shared" si="130"/>
        <v>0</v>
      </c>
      <c r="AA489" s="137">
        <f t="shared" si="130"/>
        <v>0</v>
      </c>
      <c r="AB489" s="137">
        <f t="shared" si="130"/>
        <v>0</v>
      </c>
      <c r="AC489" s="137">
        <f t="shared" si="130"/>
        <v>0</v>
      </c>
      <c r="AD489" s="137">
        <f t="shared" si="130"/>
        <v>0</v>
      </c>
      <c r="AE489" s="137">
        <f t="shared" si="130"/>
        <v>0</v>
      </c>
      <c r="AF489" s="137">
        <f t="shared" si="130"/>
        <v>0</v>
      </c>
      <c r="AG489" s="137">
        <f t="shared" si="130"/>
        <v>0</v>
      </c>
      <c r="AH489" s="137">
        <f t="shared" si="130"/>
        <v>0</v>
      </c>
      <c r="AI489" s="137">
        <f t="shared" si="130"/>
        <v>0</v>
      </c>
      <c r="AJ489" s="137">
        <f t="shared" si="130"/>
        <v>0</v>
      </c>
      <c r="AK489" s="136">
        <f ca="1">IF(AND(AND($AK$3&lt;=B489,B489&lt;=$AK$1),B489&lt;&gt;""),1,0)</f>
        <v>1</v>
      </c>
      <c r="AL489" s="136">
        <f>IF(OR(F489="工事・メンテ（共用可）",F489="要調整"),0.5,IF(F489="ヘリ訓練日",0.4,1))</f>
        <v>1</v>
      </c>
      <c r="AM489" s="136">
        <v>1</v>
      </c>
    </row>
    <row r="490" spans="1:39" ht="56.25">
      <c r="A490" s="149">
        <v>872</v>
      </c>
      <c r="B490" s="210">
        <v>46436</v>
      </c>
      <c r="C490" s="211">
        <v>9</v>
      </c>
      <c r="D490" s="211">
        <v>11</v>
      </c>
      <c r="E490" s="215" t="s">
        <v>36</v>
      </c>
      <c r="F490" s="147" t="s">
        <v>95</v>
      </c>
      <c r="G490" s="154" t="s">
        <v>1</v>
      </c>
      <c r="H490" s="138" t="str">
        <f>IF(OR(G490="中止",G490="取消"),"998",IF(ISNA(MATCH($E490,施設情報!$B$2:$B$96,0)),"999",INDEX(施設情報!$C$2:$C$96,MATCH($E490,施設情報!$B$2:$B$96,0))))</f>
        <v>042</v>
      </c>
      <c r="I490" s="139">
        <f t="shared" si="119"/>
        <v>46436</v>
      </c>
      <c r="J490" s="137" t="str">
        <f t="shared" si="120"/>
        <v>042-46436</v>
      </c>
      <c r="K490" s="137">
        <f t="shared" si="121"/>
        <v>0.375</v>
      </c>
      <c r="L490" s="137">
        <f t="shared" si="122"/>
        <v>0.45833333333333331</v>
      </c>
      <c r="M490" s="137">
        <f t="shared" si="129"/>
        <v>0</v>
      </c>
      <c r="N490" s="137">
        <f t="shared" si="129"/>
        <v>0</v>
      </c>
      <c r="O490" s="137">
        <f t="shared" si="129"/>
        <v>0</v>
      </c>
      <c r="P490" s="137">
        <f t="shared" si="129"/>
        <v>0</v>
      </c>
      <c r="Q490" s="137">
        <f t="shared" si="129"/>
        <v>0</v>
      </c>
      <c r="R490" s="137">
        <f t="shared" si="129"/>
        <v>0</v>
      </c>
      <c r="S490" s="137">
        <f t="shared" si="129"/>
        <v>0</v>
      </c>
      <c r="T490" s="137">
        <f t="shared" si="129"/>
        <v>0</v>
      </c>
      <c r="U490" s="137">
        <f t="shared" si="129"/>
        <v>0</v>
      </c>
      <c r="V490" s="137">
        <f t="shared" si="129"/>
        <v>100</v>
      </c>
      <c r="W490" s="137">
        <f t="shared" si="130"/>
        <v>100</v>
      </c>
      <c r="X490" s="137">
        <f t="shared" si="130"/>
        <v>0</v>
      </c>
      <c r="Y490" s="137">
        <f t="shared" si="130"/>
        <v>0</v>
      </c>
      <c r="Z490" s="137">
        <f t="shared" si="130"/>
        <v>0</v>
      </c>
      <c r="AA490" s="137">
        <f t="shared" si="130"/>
        <v>0</v>
      </c>
      <c r="AB490" s="137">
        <f t="shared" si="130"/>
        <v>0</v>
      </c>
      <c r="AC490" s="137">
        <f t="shared" si="130"/>
        <v>0</v>
      </c>
      <c r="AD490" s="137">
        <f t="shared" si="130"/>
        <v>0</v>
      </c>
      <c r="AE490" s="137">
        <f t="shared" si="130"/>
        <v>0</v>
      </c>
      <c r="AF490" s="137">
        <f t="shared" si="130"/>
        <v>0</v>
      </c>
      <c r="AG490" s="137">
        <f t="shared" si="130"/>
        <v>0</v>
      </c>
      <c r="AH490" s="137">
        <f t="shared" si="130"/>
        <v>0</v>
      </c>
      <c r="AI490" s="137">
        <f t="shared" si="130"/>
        <v>0</v>
      </c>
      <c r="AJ490" s="137">
        <f t="shared" si="130"/>
        <v>0</v>
      </c>
      <c r="AK490" s="136">
        <f ca="1">IF(AND(AND($AK$3&lt;=B490,B490&lt;=$AK$1),B490&lt;&gt;""),1,0)</f>
        <v>1</v>
      </c>
      <c r="AL490" s="136">
        <f>IF(OR(F490="工事・メンテ（共用可）",F490="要調整"),0.5,IF(F490="ヘリ訓練日",0.4,1))</f>
        <v>1</v>
      </c>
      <c r="AM490" s="136">
        <v>1</v>
      </c>
    </row>
    <row r="491" spans="1:39" ht="56.25">
      <c r="A491" s="149">
        <v>873</v>
      </c>
      <c r="B491" s="210">
        <v>46436</v>
      </c>
      <c r="C491" s="211">
        <v>9</v>
      </c>
      <c r="D491" s="211">
        <v>11</v>
      </c>
      <c r="E491" s="215" t="s">
        <v>37</v>
      </c>
      <c r="F491" s="147" t="s">
        <v>95</v>
      </c>
      <c r="G491" s="154" t="s">
        <v>1</v>
      </c>
      <c r="H491" s="138" t="str">
        <f>IF(OR(G491="中止",G491="取消"),"998",IF(ISNA(MATCH($E491,施設情報!$B$2:$B$96,0)),"999",INDEX(施設情報!$C$2:$C$96,MATCH($E491,施設情報!$B$2:$B$96,0))))</f>
        <v>043</v>
      </c>
      <c r="I491" s="139">
        <f t="shared" si="119"/>
        <v>46436</v>
      </c>
      <c r="J491" s="137" t="str">
        <f t="shared" si="120"/>
        <v>043-46436</v>
      </c>
      <c r="K491" s="137">
        <f t="shared" si="121"/>
        <v>0.375</v>
      </c>
      <c r="L491" s="137">
        <f t="shared" si="122"/>
        <v>0.45833333333333331</v>
      </c>
      <c r="M491" s="137">
        <f t="shared" si="129"/>
        <v>0</v>
      </c>
      <c r="N491" s="137">
        <f t="shared" si="129"/>
        <v>0</v>
      </c>
      <c r="O491" s="137">
        <f t="shared" si="129"/>
        <v>0</v>
      </c>
      <c r="P491" s="137">
        <f t="shared" si="129"/>
        <v>0</v>
      </c>
      <c r="Q491" s="137">
        <f t="shared" si="129"/>
        <v>0</v>
      </c>
      <c r="R491" s="137">
        <f t="shared" si="129"/>
        <v>0</v>
      </c>
      <c r="S491" s="137">
        <f t="shared" si="129"/>
        <v>0</v>
      </c>
      <c r="T491" s="137">
        <f t="shared" si="129"/>
        <v>0</v>
      </c>
      <c r="U491" s="137">
        <f t="shared" si="129"/>
        <v>0</v>
      </c>
      <c r="V491" s="137">
        <f t="shared" si="129"/>
        <v>100</v>
      </c>
      <c r="W491" s="137">
        <f t="shared" si="130"/>
        <v>100</v>
      </c>
      <c r="X491" s="137">
        <f t="shared" si="130"/>
        <v>0</v>
      </c>
      <c r="Y491" s="137">
        <f t="shared" si="130"/>
        <v>0</v>
      </c>
      <c r="Z491" s="137">
        <f t="shared" si="130"/>
        <v>0</v>
      </c>
      <c r="AA491" s="137">
        <f t="shared" si="130"/>
        <v>0</v>
      </c>
      <c r="AB491" s="137">
        <f t="shared" si="130"/>
        <v>0</v>
      </c>
      <c r="AC491" s="137">
        <f t="shared" si="130"/>
        <v>0</v>
      </c>
      <c r="AD491" s="137">
        <f t="shared" si="130"/>
        <v>0</v>
      </c>
      <c r="AE491" s="137">
        <f t="shared" si="130"/>
        <v>0</v>
      </c>
      <c r="AF491" s="137">
        <f t="shared" si="130"/>
        <v>0</v>
      </c>
      <c r="AG491" s="137">
        <f t="shared" si="130"/>
        <v>0</v>
      </c>
      <c r="AH491" s="137">
        <f t="shared" si="130"/>
        <v>0</v>
      </c>
      <c r="AI491" s="137">
        <f t="shared" si="130"/>
        <v>0</v>
      </c>
      <c r="AJ491" s="137">
        <f t="shared" si="130"/>
        <v>0</v>
      </c>
      <c r="AK491" s="136">
        <f ca="1">IF(AND(AND($AK$3&lt;=B491,B491&lt;=$AK$1),B491&lt;&gt;""),1,0)</f>
        <v>1</v>
      </c>
      <c r="AL491" s="136">
        <f>IF(OR(F491="工事・メンテ（共用可）",F491="要調整"),0.5,IF(F491="ヘリ訓練日",0.4,1))</f>
        <v>1</v>
      </c>
      <c r="AM491" s="136">
        <v>1</v>
      </c>
    </row>
    <row r="492" spans="1:39" ht="56.25">
      <c r="A492" s="149">
        <v>353</v>
      </c>
      <c r="B492" s="150">
        <v>46437</v>
      </c>
      <c r="C492" s="156">
        <v>0</v>
      </c>
      <c r="D492" s="156">
        <v>24</v>
      </c>
      <c r="E492" s="152" t="s">
        <v>52</v>
      </c>
      <c r="F492" s="151" t="s">
        <v>95</v>
      </c>
      <c r="G492" s="205" t="s">
        <v>1</v>
      </c>
      <c r="H492" s="138" t="str">
        <f>IF(OR(G492="中止",G492="取消"),"998",IF(ISNA(MATCH($E492,施設情報!$B$2:$B$96,0)),"999",INDEX(施設情報!$C$2:$C$96,MATCH($E492,施設情報!$B$2:$B$96,0))))</f>
        <v>024</v>
      </c>
      <c r="I492" s="139">
        <f t="shared" si="119"/>
        <v>46437</v>
      </c>
      <c r="J492" s="137" t="str">
        <f t="shared" si="120"/>
        <v>024-46437</v>
      </c>
      <c r="K492" s="137">
        <f t="shared" si="121"/>
        <v>0</v>
      </c>
      <c r="L492" s="137">
        <f t="shared" si="122"/>
        <v>1</v>
      </c>
      <c r="M492" s="137">
        <f t="shared" si="129"/>
        <v>100</v>
      </c>
      <c r="N492" s="137">
        <f t="shared" si="129"/>
        <v>100</v>
      </c>
      <c r="O492" s="137">
        <f t="shared" si="129"/>
        <v>100</v>
      </c>
      <c r="P492" s="137">
        <f t="shared" si="129"/>
        <v>100</v>
      </c>
      <c r="Q492" s="137">
        <f t="shared" si="129"/>
        <v>100</v>
      </c>
      <c r="R492" s="137">
        <f t="shared" si="129"/>
        <v>100</v>
      </c>
      <c r="S492" s="137">
        <f t="shared" si="129"/>
        <v>100</v>
      </c>
      <c r="T492" s="137">
        <f t="shared" si="129"/>
        <v>100</v>
      </c>
      <c r="U492" s="137">
        <f t="shared" si="129"/>
        <v>100</v>
      </c>
      <c r="V492" s="137">
        <f t="shared" si="129"/>
        <v>100</v>
      </c>
      <c r="W492" s="137">
        <f t="shared" si="130"/>
        <v>100</v>
      </c>
      <c r="X492" s="137">
        <f t="shared" si="130"/>
        <v>100</v>
      </c>
      <c r="Y492" s="137">
        <f t="shared" si="130"/>
        <v>100</v>
      </c>
      <c r="Z492" s="137">
        <f t="shared" si="130"/>
        <v>100</v>
      </c>
      <c r="AA492" s="137">
        <f t="shared" si="130"/>
        <v>100</v>
      </c>
      <c r="AB492" s="137">
        <f t="shared" si="130"/>
        <v>100</v>
      </c>
      <c r="AC492" s="137">
        <f t="shared" si="130"/>
        <v>100</v>
      </c>
      <c r="AD492" s="137">
        <f t="shared" si="130"/>
        <v>100</v>
      </c>
      <c r="AE492" s="137">
        <f t="shared" si="130"/>
        <v>100</v>
      </c>
      <c r="AF492" s="137">
        <f t="shared" si="130"/>
        <v>100</v>
      </c>
      <c r="AG492" s="137">
        <f t="shared" si="130"/>
        <v>100</v>
      </c>
      <c r="AH492" s="137">
        <f t="shared" si="130"/>
        <v>100</v>
      </c>
      <c r="AI492" s="137">
        <f t="shared" si="130"/>
        <v>100</v>
      </c>
      <c r="AJ492" s="137">
        <f t="shared" si="130"/>
        <v>100</v>
      </c>
      <c r="AK492" s="136">
        <f ca="1">IF(AND(AND($AK$3&lt;=B492,B492&lt;=$AK$1),B492&lt;&gt;""),1,0)</f>
        <v>1</v>
      </c>
      <c r="AL492" s="136">
        <f>IF(OR(F492="工事・メンテ（共用可）",F492="要調整"),0.5,IF(F492="ヘリ訓練日",0.4,1))</f>
        <v>1</v>
      </c>
      <c r="AM492" s="136">
        <v>1</v>
      </c>
    </row>
    <row r="493" spans="1:39" ht="93.75">
      <c r="A493" s="149">
        <v>827</v>
      </c>
      <c r="B493" s="210">
        <v>46437</v>
      </c>
      <c r="C493" s="211">
        <v>8</v>
      </c>
      <c r="D493" s="211">
        <v>17</v>
      </c>
      <c r="E493" s="215" t="s">
        <v>41</v>
      </c>
      <c r="F493" s="147" t="s">
        <v>95</v>
      </c>
      <c r="G493" s="154" t="s">
        <v>494</v>
      </c>
      <c r="H493" s="138" t="str">
        <f>IF(OR(G493="中止",G493="取消"),"998",IF(ISNA(MATCH($E493,施設情報!$B$2:$B$96,0)),"999",INDEX(施設情報!$C$2:$C$96,MATCH($E493,施設情報!$B$2:$B$96,0))))</f>
        <v>005</v>
      </c>
      <c r="I493" s="139">
        <f t="shared" si="119"/>
        <v>46437</v>
      </c>
      <c r="J493" s="137" t="str">
        <f t="shared" si="120"/>
        <v>005-46437</v>
      </c>
      <c r="K493" s="137">
        <f t="shared" si="121"/>
        <v>0.33333333333333331</v>
      </c>
      <c r="L493" s="137">
        <f t="shared" si="122"/>
        <v>0.70833333333333337</v>
      </c>
      <c r="M493" s="137">
        <f t="shared" si="129"/>
        <v>0</v>
      </c>
      <c r="N493" s="137">
        <f t="shared" si="129"/>
        <v>0</v>
      </c>
      <c r="O493" s="137">
        <f t="shared" si="129"/>
        <v>0</v>
      </c>
      <c r="P493" s="137">
        <f t="shared" si="129"/>
        <v>0</v>
      </c>
      <c r="Q493" s="137">
        <f t="shared" si="129"/>
        <v>0</v>
      </c>
      <c r="R493" s="137">
        <f t="shared" si="129"/>
        <v>0</v>
      </c>
      <c r="S493" s="137">
        <f t="shared" si="129"/>
        <v>0</v>
      </c>
      <c r="T493" s="137">
        <f t="shared" si="129"/>
        <v>0</v>
      </c>
      <c r="U493" s="137">
        <f t="shared" si="129"/>
        <v>100</v>
      </c>
      <c r="V493" s="137">
        <f t="shared" si="129"/>
        <v>100</v>
      </c>
      <c r="W493" s="137">
        <f t="shared" si="130"/>
        <v>100</v>
      </c>
      <c r="X493" s="137">
        <f t="shared" si="130"/>
        <v>100</v>
      </c>
      <c r="Y493" s="137">
        <f t="shared" si="130"/>
        <v>100</v>
      </c>
      <c r="Z493" s="137">
        <f t="shared" si="130"/>
        <v>100</v>
      </c>
      <c r="AA493" s="137">
        <f t="shared" si="130"/>
        <v>100</v>
      </c>
      <c r="AB493" s="137">
        <f t="shared" si="130"/>
        <v>100</v>
      </c>
      <c r="AC493" s="137">
        <f t="shared" si="130"/>
        <v>100</v>
      </c>
      <c r="AD493" s="137">
        <f t="shared" si="130"/>
        <v>0</v>
      </c>
      <c r="AE493" s="137">
        <f t="shared" si="130"/>
        <v>0</v>
      </c>
      <c r="AF493" s="137">
        <f t="shared" si="130"/>
        <v>0</v>
      </c>
      <c r="AG493" s="137">
        <f t="shared" si="130"/>
        <v>0</v>
      </c>
      <c r="AH493" s="137">
        <f t="shared" si="130"/>
        <v>0</v>
      </c>
      <c r="AI493" s="137">
        <f t="shared" si="130"/>
        <v>0</v>
      </c>
      <c r="AJ493" s="137">
        <f t="shared" si="130"/>
        <v>0</v>
      </c>
      <c r="AK493" s="136">
        <f ca="1">IF(AND(AND($AK$3&lt;=B493,B493&lt;=$AK$1),B493&lt;&gt;""),1,0)</f>
        <v>1</v>
      </c>
      <c r="AL493" s="136">
        <f>IF(OR(F493="工事・メンテ（共用可）",F493="要調整"),0.5,IF(F493="ヘリ訓練日",0.4,1))</f>
        <v>1</v>
      </c>
      <c r="AM493" s="136">
        <v>1</v>
      </c>
    </row>
    <row r="494" spans="1:39" ht="75">
      <c r="A494" s="149">
        <v>828</v>
      </c>
      <c r="B494" s="210">
        <v>46437</v>
      </c>
      <c r="C494" s="211">
        <v>8</v>
      </c>
      <c r="D494" s="211">
        <v>17</v>
      </c>
      <c r="E494" s="215" t="s">
        <v>42</v>
      </c>
      <c r="F494" s="147" t="s">
        <v>95</v>
      </c>
      <c r="G494" s="154" t="s">
        <v>494</v>
      </c>
      <c r="H494" s="138" t="str">
        <f>IF(OR(G494="中止",G494="取消"),"998",IF(ISNA(MATCH($E494,施設情報!$B$2:$B$96,0)),"999",INDEX(施設情報!$C$2:$C$96,MATCH($E494,施設情報!$B$2:$B$96,0))))</f>
        <v>006</v>
      </c>
      <c r="I494" s="139">
        <f t="shared" si="119"/>
        <v>46437</v>
      </c>
      <c r="J494" s="137" t="str">
        <f t="shared" si="120"/>
        <v>006-46437</v>
      </c>
      <c r="K494" s="137">
        <f t="shared" si="121"/>
        <v>0.33333333333333331</v>
      </c>
      <c r="L494" s="137">
        <f t="shared" si="122"/>
        <v>0.70833333333333337</v>
      </c>
      <c r="M494" s="137">
        <f t="shared" si="129"/>
        <v>0</v>
      </c>
      <c r="N494" s="137">
        <f t="shared" si="129"/>
        <v>0</v>
      </c>
      <c r="O494" s="137">
        <f t="shared" si="129"/>
        <v>0</v>
      </c>
      <c r="P494" s="137">
        <f t="shared" si="129"/>
        <v>0</v>
      </c>
      <c r="Q494" s="137">
        <f t="shared" si="129"/>
        <v>0</v>
      </c>
      <c r="R494" s="137">
        <f t="shared" si="129"/>
        <v>0</v>
      </c>
      <c r="S494" s="137">
        <f t="shared" si="129"/>
        <v>0</v>
      </c>
      <c r="T494" s="137">
        <f t="shared" si="129"/>
        <v>0</v>
      </c>
      <c r="U494" s="137">
        <f t="shared" si="129"/>
        <v>100</v>
      </c>
      <c r="V494" s="137">
        <f t="shared" si="129"/>
        <v>100</v>
      </c>
      <c r="W494" s="137">
        <f t="shared" si="130"/>
        <v>100</v>
      </c>
      <c r="X494" s="137">
        <f t="shared" si="130"/>
        <v>100</v>
      </c>
      <c r="Y494" s="137">
        <f t="shared" si="130"/>
        <v>100</v>
      </c>
      <c r="Z494" s="137">
        <f t="shared" si="130"/>
        <v>100</v>
      </c>
      <c r="AA494" s="137">
        <f t="shared" si="130"/>
        <v>100</v>
      </c>
      <c r="AB494" s="137">
        <f t="shared" si="130"/>
        <v>100</v>
      </c>
      <c r="AC494" s="137">
        <f t="shared" si="130"/>
        <v>100</v>
      </c>
      <c r="AD494" s="137">
        <f t="shared" si="130"/>
        <v>0</v>
      </c>
      <c r="AE494" s="137">
        <f t="shared" si="130"/>
        <v>0</v>
      </c>
      <c r="AF494" s="137">
        <f t="shared" si="130"/>
        <v>0</v>
      </c>
      <c r="AG494" s="137">
        <f t="shared" si="130"/>
        <v>0</v>
      </c>
      <c r="AH494" s="137">
        <f t="shared" si="130"/>
        <v>0</v>
      </c>
      <c r="AI494" s="137">
        <f t="shared" si="130"/>
        <v>0</v>
      </c>
      <c r="AJ494" s="137">
        <f t="shared" si="130"/>
        <v>0</v>
      </c>
      <c r="AK494" s="136">
        <f ca="1">IF(AND(AND($AK$3&lt;=B494,B494&lt;=$AK$1),B494&lt;&gt;""),1,0)</f>
        <v>1</v>
      </c>
      <c r="AL494" s="136">
        <f>IF(OR(F494="工事・メンテ（共用可）",F494="要調整"),0.5,IF(F494="ヘリ訓練日",0.4,1))</f>
        <v>1</v>
      </c>
      <c r="AM494" s="136">
        <v>1</v>
      </c>
    </row>
    <row r="495" spans="1:39" ht="37.5">
      <c r="A495" s="149">
        <v>829</v>
      </c>
      <c r="B495" s="210">
        <v>46437</v>
      </c>
      <c r="C495" s="211">
        <v>8</v>
      </c>
      <c r="D495" s="211">
        <v>17</v>
      </c>
      <c r="E495" s="215" t="s">
        <v>87</v>
      </c>
      <c r="F495" s="147" t="s">
        <v>95</v>
      </c>
      <c r="G495" s="154" t="s">
        <v>494</v>
      </c>
      <c r="H495" s="138" t="str">
        <f>IF(OR(G495="中止",G495="取消"),"998",IF(ISNA(MATCH($E495,施設情報!$B$2:$B$96,0)),"999",INDEX(施設情報!$C$2:$C$96,MATCH($E495,施設情報!$B$2:$B$96,0))))</f>
        <v>063</v>
      </c>
      <c r="I495" s="139">
        <f t="shared" si="119"/>
        <v>46437</v>
      </c>
      <c r="J495" s="137" t="str">
        <f t="shared" si="120"/>
        <v>063-46437</v>
      </c>
      <c r="K495" s="137">
        <f t="shared" si="121"/>
        <v>0.33333333333333331</v>
      </c>
      <c r="L495" s="137">
        <f t="shared" si="122"/>
        <v>0.70833333333333337</v>
      </c>
      <c r="M495" s="137">
        <f t="shared" ref="M495:V504" si="131">IF(AND(M$3&gt;=$K495,M$3&lt;$L495),100*$AM495,0)</f>
        <v>0</v>
      </c>
      <c r="N495" s="137">
        <f t="shared" si="131"/>
        <v>0</v>
      </c>
      <c r="O495" s="137">
        <f t="shared" si="131"/>
        <v>0</v>
      </c>
      <c r="P495" s="137">
        <f t="shared" si="131"/>
        <v>0</v>
      </c>
      <c r="Q495" s="137">
        <f t="shared" si="131"/>
        <v>0</v>
      </c>
      <c r="R495" s="137">
        <f t="shared" si="131"/>
        <v>0</v>
      </c>
      <c r="S495" s="137">
        <f t="shared" si="131"/>
        <v>0</v>
      </c>
      <c r="T495" s="137">
        <f t="shared" si="131"/>
        <v>0</v>
      </c>
      <c r="U495" s="137">
        <f t="shared" si="131"/>
        <v>100</v>
      </c>
      <c r="V495" s="137">
        <f t="shared" si="131"/>
        <v>100</v>
      </c>
      <c r="W495" s="137">
        <f t="shared" ref="W495:AJ504" si="132">IF(AND(W$3&gt;=$K495,W$3&lt;$L495),100*$AM495,0)</f>
        <v>100</v>
      </c>
      <c r="X495" s="137">
        <f t="shared" si="132"/>
        <v>100</v>
      </c>
      <c r="Y495" s="137">
        <f t="shared" si="132"/>
        <v>100</v>
      </c>
      <c r="Z495" s="137">
        <f t="shared" si="132"/>
        <v>100</v>
      </c>
      <c r="AA495" s="137">
        <f t="shared" si="132"/>
        <v>100</v>
      </c>
      <c r="AB495" s="137">
        <f t="shared" si="132"/>
        <v>100</v>
      </c>
      <c r="AC495" s="137">
        <f t="shared" si="132"/>
        <v>100</v>
      </c>
      <c r="AD495" s="137">
        <f t="shared" si="132"/>
        <v>0</v>
      </c>
      <c r="AE495" s="137">
        <f t="shared" si="132"/>
        <v>0</v>
      </c>
      <c r="AF495" s="137">
        <f t="shared" si="132"/>
        <v>0</v>
      </c>
      <c r="AG495" s="137">
        <f t="shared" si="132"/>
        <v>0</v>
      </c>
      <c r="AH495" s="137">
        <f t="shared" si="132"/>
        <v>0</v>
      </c>
      <c r="AI495" s="137">
        <f t="shared" si="132"/>
        <v>0</v>
      </c>
      <c r="AJ495" s="137">
        <f t="shared" si="132"/>
        <v>0</v>
      </c>
      <c r="AK495" s="136">
        <f ca="1">IF(AND(AND($AK$3&lt;=B495,B495&lt;=$AK$1),B495&lt;&gt;""),1,0)</f>
        <v>1</v>
      </c>
      <c r="AL495" s="136">
        <f>IF(OR(F495="工事・メンテ（共用可）",F495="要調整"),0.5,IF(F495="ヘリ訓練日",0.4,1))</f>
        <v>1</v>
      </c>
      <c r="AM495" s="136">
        <v>1</v>
      </c>
    </row>
    <row r="496" spans="1:39" ht="37.5">
      <c r="A496" s="149">
        <v>830</v>
      </c>
      <c r="B496" s="210">
        <v>46437</v>
      </c>
      <c r="C496" s="211">
        <v>8</v>
      </c>
      <c r="D496" s="211">
        <v>17</v>
      </c>
      <c r="E496" s="215" t="s">
        <v>88</v>
      </c>
      <c r="F496" s="147" t="s">
        <v>95</v>
      </c>
      <c r="G496" s="154" t="s">
        <v>494</v>
      </c>
      <c r="H496" s="138" t="str">
        <f>IF(OR(G496="中止",G496="取消"),"998",IF(ISNA(MATCH($E496,施設情報!$B$2:$B$96,0)),"999",INDEX(施設情報!$C$2:$C$96,MATCH($E496,施設情報!$B$2:$B$96,0))))</f>
        <v>064</v>
      </c>
      <c r="I496" s="139">
        <f t="shared" si="119"/>
        <v>46437</v>
      </c>
      <c r="J496" s="137" t="str">
        <f t="shared" si="120"/>
        <v>064-46437</v>
      </c>
      <c r="K496" s="137">
        <f t="shared" si="121"/>
        <v>0.33333333333333331</v>
      </c>
      <c r="L496" s="137">
        <f t="shared" si="122"/>
        <v>0.70833333333333337</v>
      </c>
      <c r="M496" s="137">
        <f t="shared" si="131"/>
        <v>0</v>
      </c>
      <c r="N496" s="137">
        <f t="shared" si="131"/>
        <v>0</v>
      </c>
      <c r="O496" s="137">
        <f t="shared" si="131"/>
        <v>0</v>
      </c>
      <c r="P496" s="137">
        <f t="shared" si="131"/>
        <v>0</v>
      </c>
      <c r="Q496" s="137">
        <f t="shared" si="131"/>
        <v>0</v>
      </c>
      <c r="R496" s="137">
        <f t="shared" si="131"/>
        <v>0</v>
      </c>
      <c r="S496" s="137">
        <f t="shared" si="131"/>
        <v>0</v>
      </c>
      <c r="T496" s="137">
        <f t="shared" si="131"/>
        <v>0</v>
      </c>
      <c r="U496" s="137">
        <f t="shared" si="131"/>
        <v>100</v>
      </c>
      <c r="V496" s="137">
        <f t="shared" si="131"/>
        <v>100</v>
      </c>
      <c r="W496" s="137">
        <f t="shared" si="132"/>
        <v>100</v>
      </c>
      <c r="X496" s="137">
        <f t="shared" si="132"/>
        <v>100</v>
      </c>
      <c r="Y496" s="137">
        <f t="shared" si="132"/>
        <v>100</v>
      </c>
      <c r="Z496" s="137">
        <f t="shared" si="132"/>
        <v>100</v>
      </c>
      <c r="AA496" s="137">
        <f t="shared" si="132"/>
        <v>100</v>
      </c>
      <c r="AB496" s="137">
        <f t="shared" si="132"/>
        <v>100</v>
      </c>
      <c r="AC496" s="137">
        <f t="shared" si="132"/>
        <v>100</v>
      </c>
      <c r="AD496" s="137">
        <f t="shared" si="132"/>
        <v>0</v>
      </c>
      <c r="AE496" s="137">
        <f t="shared" si="132"/>
        <v>0</v>
      </c>
      <c r="AF496" s="137">
        <f t="shared" si="132"/>
        <v>0</v>
      </c>
      <c r="AG496" s="137">
        <f t="shared" si="132"/>
        <v>0</v>
      </c>
      <c r="AH496" s="137">
        <f t="shared" si="132"/>
        <v>0</v>
      </c>
      <c r="AI496" s="137">
        <f t="shared" si="132"/>
        <v>0</v>
      </c>
      <c r="AJ496" s="137">
        <f t="shared" si="132"/>
        <v>0</v>
      </c>
      <c r="AK496" s="136">
        <f ca="1">IF(AND(AND($AK$3&lt;=B496,B496&lt;=$AK$1),B496&lt;&gt;""),1,0)</f>
        <v>1</v>
      </c>
      <c r="AL496" s="136">
        <f>IF(OR(F496="工事・メンテ（共用可）",F496="要調整"),0.5,IF(F496="ヘリ訓練日",0.4,1))</f>
        <v>1</v>
      </c>
      <c r="AM496" s="136">
        <v>1</v>
      </c>
    </row>
    <row r="497" spans="1:39" ht="56.25">
      <c r="A497" s="149">
        <v>831</v>
      </c>
      <c r="B497" s="210">
        <v>46437</v>
      </c>
      <c r="C497" s="211">
        <v>8</v>
      </c>
      <c r="D497" s="211">
        <v>17</v>
      </c>
      <c r="E497" s="215" t="s">
        <v>83</v>
      </c>
      <c r="F497" s="147" t="s">
        <v>95</v>
      </c>
      <c r="G497" s="154" t="s">
        <v>494</v>
      </c>
      <c r="H497" s="138" t="str">
        <f>IF(OR(G497="中止",G497="取消"),"998",IF(ISNA(MATCH($E497,施設情報!$B$2:$B$96,0)),"999",INDEX(施設情報!$C$2:$C$96,MATCH($E497,施設情報!$B$2:$B$96,0))))</f>
        <v>067</v>
      </c>
      <c r="I497" s="139">
        <f t="shared" si="119"/>
        <v>46437</v>
      </c>
      <c r="J497" s="137" t="str">
        <f t="shared" si="120"/>
        <v>067-46437</v>
      </c>
      <c r="K497" s="137">
        <f t="shared" si="121"/>
        <v>0.33333333333333331</v>
      </c>
      <c r="L497" s="137">
        <f t="shared" si="122"/>
        <v>0.70833333333333337</v>
      </c>
      <c r="M497" s="137">
        <f t="shared" si="131"/>
        <v>0</v>
      </c>
      <c r="N497" s="137">
        <f t="shared" si="131"/>
        <v>0</v>
      </c>
      <c r="O497" s="137">
        <f t="shared" si="131"/>
        <v>0</v>
      </c>
      <c r="P497" s="137">
        <f t="shared" si="131"/>
        <v>0</v>
      </c>
      <c r="Q497" s="137">
        <f t="shared" si="131"/>
        <v>0</v>
      </c>
      <c r="R497" s="137">
        <f t="shared" si="131"/>
        <v>0</v>
      </c>
      <c r="S497" s="137">
        <f t="shared" si="131"/>
        <v>0</v>
      </c>
      <c r="T497" s="137">
        <f t="shared" si="131"/>
        <v>0</v>
      </c>
      <c r="U497" s="137">
        <f t="shared" si="131"/>
        <v>100</v>
      </c>
      <c r="V497" s="137">
        <f t="shared" si="131"/>
        <v>100</v>
      </c>
      <c r="W497" s="137">
        <f t="shared" si="132"/>
        <v>100</v>
      </c>
      <c r="X497" s="137">
        <f t="shared" si="132"/>
        <v>100</v>
      </c>
      <c r="Y497" s="137">
        <f t="shared" si="132"/>
        <v>100</v>
      </c>
      <c r="Z497" s="137">
        <f t="shared" si="132"/>
        <v>100</v>
      </c>
      <c r="AA497" s="137">
        <f t="shared" si="132"/>
        <v>100</v>
      </c>
      <c r="AB497" s="137">
        <f t="shared" si="132"/>
        <v>100</v>
      </c>
      <c r="AC497" s="137">
        <f t="shared" si="132"/>
        <v>100</v>
      </c>
      <c r="AD497" s="137">
        <f t="shared" si="132"/>
        <v>0</v>
      </c>
      <c r="AE497" s="137">
        <f t="shared" si="132"/>
        <v>0</v>
      </c>
      <c r="AF497" s="137">
        <f t="shared" si="132"/>
        <v>0</v>
      </c>
      <c r="AG497" s="137">
        <f t="shared" si="132"/>
        <v>0</v>
      </c>
      <c r="AH497" s="137">
        <f t="shared" si="132"/>
        <v>0</v>
      </c>
      <c r="AI497" s="137">
        <f t="shared" si="132"/>
        <v>0</v>
      </c>
      <c r="AJ497" s="137">
        <f t="shared" si="132"/>
        <v>0</v>
      </c>
      <c r="AK497" s="136">
        <f ca="1">IF(AND(AND($AK$3&lt;=B497,B497&lt;=$AK$1),B497&lt;&gt;""),1,0)</f>
        <v>1</v>
      </c>
      <c r="AL497" s="136">
        <f>IF(OR(F497="工事・メンテ（共用可）",F497="要調整"),0.5,IF(F497="ヘリ訓練日",0.4,1))</f>
        <v>1</v>
      </c>
      <c r="AM497" s="136">
        <v>1</v>
      </c>
    </row>
    <row r="498" spans="1:39" ht="56.25">
      <c r="A498" s="149">
        <v>832</v>
      </c>
      <c r="B498" s="210">
        <v>46437</v>
      </c>
      <c r="C498" s="211">
        <v>8</v>
      </c>
      <c r="D498" s="211">
        <v>17</v>
      </c>
      <c r="E498" s="215" t="s">
        <v>84</v>
      </c>
      <c r="F498" s="147" t="s">
        <v>95</v>
      </c>
      <c r="G498" s="154" t="s">
        <v>494</v>
      </c>
      <c r="H498" s="138" t="str">
        <f>IF(OR(G498="中止",G498="取消"),"998",IF(ISNA(MATCH($E498,施設情報!$B$2:$B$96,0)),"999",INDEX(施設情報!$C$2:$C$96,MATCH($E498,施設情報!$B$2:$B$96,0))))</f>
        <v>065</v>
      </c>
      <c r="I498" s="139">
        <f t="shared" si="119"/>
        <v>46437</v>
      </c>
      <c r="J498" s="137" t="str">
        <f t="shared" si="120"/>
        <v>065-46437</v>
      </c>
      <c r="K498" s="137">
        <f t="shared" si="121"/>
        <v>0.33333333333333331</v>
      </c>
      <c r="L498" s="137">
        <f t="shared" si="122"/>
        <v>0.70833333333333337</v>
      </c>
      <c r="M498" s="137">
        <f t="shared" si="131"/>
        <v>0</v>
      </c>
      <c r="N498" s="137">
        <f t="shared" si="131"/>
        <v>0</v>
      </c>
      <c r="O498" s="137">
        <f t="shared" si="131"/>
        <v>0</v>
      </c>
      <c r="P498" s="137">
        <f t="shared" si="131"/>
        <v>0</v>
      </c>
      <c r="Q498" s="137">
        <f t="shared" si="131"/>
        <v>0</v>
      </c>
      <c r="R498" s="137">
        <f t="shared" si="131"/>
        <v>0</v>
      </c>
      <c r="S498" s="137">
        <f t="shared" si="131"/>
        <v>0</v>
      </c>
      <c r="T498" s="137">
        <f t="shared" si="131"/>
        <v>0</v>
      </c>
      <c r="U498" s="137">
        <f t="shared" si="131"/>
        <v>100</v>
      </c>
      <c r="V498" s="137">
        <f t="shared" si="131"/>
        <v>100</v>
      </c>
      <c r="W498" s="137">
        <f t="shared" si="132"/>
        <v>100</v>
      </c>
      <c r="X498" s="137">
        <f t="shared" si="132"/>
        <v>100</v>
      </c>
      <c r="Y498" s="137">
        <f t="shared" si="132"/>
        <v>100</v>
      </c>
      <c r="Z498" s="137">
        <f t="shared" si="132"/>
        <v>100</v>
      </c>
      <c r="AA498" s="137">
        <f t="shared" si="132"/>
        <v>100</v>
      </c>
      <c r="AB498" s="137">
        <f t="shared" si="132"/>
        <v>100</v>
      </c>
      <c r="AC498" s="137">
        <f t="shared" si="132"/>
        <v>100</v>
      </c>
      <c r="AD498" s="137">
        <f t="shared" si="132"/>
        <v>0</v>
      </c>
      <c r="AE498" s="137">
        <f t="shared" si="132"/>
        <v>0</v>
      </c>
      <c r="AF498" s="137">
        <f t="shared" si="132"/>
        <v>0</v>
      </c>
      <c r="AG498" s="137">
        <f t="shared" si="132"/>
        <v>0</v>
      </c>
      <c r="AH498" s="137">
        <f t="shared" si="132"/>
        <v>0</v>
      </c>
      <c r="AI498" s="137">
        <f t="shared" si="132"/>
        <v>0</v>
      </c>
      <c r="AJ498" s="137">
        <f t="shared" si="132"/>
        <v>0</v>
      </c>
      <c r="AK498" s="136">
        <f ca="1">IF(AND(AND($AK$3&lt;=B498,B498&lt;=$AK$1),B498&lt;&gt;""),1,0)</f>
        <v>1</v>
      </c>
      <c r="AL498" s="136">
        <f>IF(OR(F498="工事・メンテ（共用可）",F498="要調整"),0.5,IF(F498="ヘリ訓練日",0.4,1))</f>
        <v>1</v>
      </c>
      <c r="AM498" s="136">
        <v>1</v>
      </c>
    </row>
    <row r="499" spans="1:39" ht="56.25">
      <c r="A499" s="149">
        <v>833</v>
      </c>
      <c r="B499" s="210">
        <v>46437</v>
      </c>
      <c r="C499" s="211">
        <v>8</v>
      </c>
      <c r="D499" s="211">
        <v>17</v>
      </c>
      <c r="E499" s="215" t="s">
        <v>85</v>
      </c>
      <c r="F499" s="147" t="s">
        <v>95</v>
      </c>
      <c r="G499" s="154" t="s">
        <v>494</v>
      </c>
      <c r="H499" s="138" t="str">
        <f>IF(OR(G499="中止",G499="取消"),"998",IF(ISNA(MATCH($E499,施設情報!$B$2:$B$96,0)),"999",INDEX(施設情報!$C$2:$C$96,MATCH($E499,施設情報!$B$2:$B$96,0))))</f>
        <v>066</v>
      </c>
      <c r="I499" s="139">
        <f t="shared" si="119"/>
        <v>46437</v>
      </c>
      <c r="J499" s="137" t="str">
        <f t="shared" si="120"/>
        <v>066-46437</v>
      </c>
      <c r="K499" s="137">
        <f t="shared" si="121"/>
        <v>0.33333333333333331</v>
      </c>
      <c r="L499" s="137">
        <f t="shared" si="122"/>
        <v>0.70833333333333337</v>
      </c>
      <c r="M499" s="137">
        <f t="shared" si="131"/>
        <v>0</v>
      </c>
      <c r="N499" s="137">
        <f t="shared" si="131"/>
        <v>0</v>
      </c>
      <c r="O499" s="137">
        <f t="shared" si="131"/>
        <v>0</v>
      </c>
      <c r="P499" s="137">
        <f t="shared" si="131"/>
        <v>0</v>
      </c>
      <c r="Q499" s="137">
        <f t="shared" si="131"/>
        <v>0</v>
      </c>
      <c r="R499" s="137">
        <f t="shared" si="131"/>
        <v>0</v>
      </c>
      <c r="S499" s="137">
        <f t="shared" si="131"/>
        <v>0</v>
      </c>
      <c r="T499" s="137">
        <f t="shared" si="131"/>
        <v>0</v>
      </c>
      <c r="U499" s="137">
        <f t="shared" si="131"/>
        <v>100</v>
      </c>
      <c r="V499" s="137">
        <f t="shared" si="131"/>
        <v>100</v>
      </c>
      <c r="W499" s="137">
        <f t="shared" si="132"/>
        <v>100</v>
      </c>
      <c r="X499" s="137">
        <f t="shared" si="132"/>
        <v>100</v>
      </c>
      <c r="Y499" s="137">
        <f t="shared" si="132"/>
        <v>100</v>
      </c>
      <c r="Z499" s="137">
        <f t="shared" si="132"/>
        <v>100</v>
      </c>
      <c r="AA499" s="137">
        <f t="shared" si="132"/>
        <v>100</v>
      </c>
      <c r="AB499" s="137">
        <f t="shared" si="132"/>
        <v>100</v>
      </c>
      <c r="AC499" s="137">
        <f t="shared" si="132"/>
        <v>100</v>
      </c>
      <c r="AD499" s="137">
        <f t="shared" si="132"/>
        <v>0</v>
      </c>
      <c r="AE499" s="137">
        <f t="shared" si="132"/>
        <v>0</v>
      </c>
      <c r="AF499" s="137">
        <f t="shared" si="132"/>
        <v>0</v>
      </c>
      <c r="AG499" s="137">
        <f t="shared" si="132"/>
        <v>0</v>
      </c>
      <c r="AH499" s="137">
        <f t="shared" si="132"/>
        <v>0</v>
      </c>
      <c r="AI499" s="137">
        <f t="shared" si="132"/>
        <v>0</v>
      </c>
      <c r="AJ499" s="137">
        <f t="shared" si="132"/>
        <v>0</v>
      </c>
      <c r="AK499" s="136">
        <f ca="1">IF(AND(AND($AK$3&lt;=B499,B499&lt;=$AK$1),B499&lt;&gt;""),1,0)</f>
        <v>1</v>
      </c>
      <c r="AL499" s="136">
        <f>IF(OR(F499="工事・メンテ（共用可）",F499="要調整"),0.5,IF(F499="ヘリ訓練日",0.4,1))</f>
        <v>1</v>
      </c>
      <c r="AM499" s="136">
        <v>1</v>
      </c>
    </row>
    <row r="500" spans="1:39" ht="56.25">
      <c r="A500" s="149">
        <v>834</v>
      </c>
      <c r="B500" s="210">
        <v>46437</v>
      </c>
      <c r="C500" s="211">
        <v>8</v>
      </c>
      <c r="D500" s="211">
        <v>17</v>
      </c>
      <c r="E500" s="215" t="s">
        <v>53</v>
      </c>
      <c r="F500" s="147" t="s">
        <v>95</v>
      </c>
      <c r="G500" s="154" t="s">
        <v>494</v>
      </c>
      <c r="H500" s="138" t="str">
        <f>IF(OR(G500="中止",G500="取消"),"998",IF(ISNA(MATCH($E500,施設情報!$B$2:$B$96,0)),"999",INDEX(施設情報!$C$2:$C$96,MATCH($E500,施設情報!$B$2:$B$96,0))))</f>
        <v>026</v>
      </c>
      <c r="I500" s="139">
        <f t="shared" si="119"/>
        <v>46437</v>
      </c>
      <c r="J500" s="137" t="str">
        <f t="shared" si="120"/>
        <v>026-46437</v>
      </c>
      <c r="K500" s="137">
        <f t="shared" si="121"/>
        <v>0.33333333333333331</v>
      </c>
      <c r="L500" s="137">
        <f t="shared" si="122"/>
        <v>0.70833333333333337</v>
      </c>
      <c r="M500" s="137">
        <f t="shared" si="131"/>
        <v>0</v>
      </c>
      <c r="N500" s="137">
        <f t="shared" si="131"/>
        <v>0</v>
      </c>
      <c r="O500" s="137">
        <f t="shared" si="131"/>
        <v>0</v>
      </c>
      <c r="P500" s="137">
        <f t="shared" si="131"/>
        <v>0</v>
      </c>
      <c r="Q500" s="137">
        <f t="shared" si="131"/>
        <v>0</v>
      </c>
      <c r="R500" s="137">
        <f t="shared" si="131"/>
        <v>0</v>
      </c>
      <c r="S500" s="137">
        <f t="shared" si="131"/>
        <v>0</v>
      </c>
      <c r="T500" s="137">
        <f t="shared" si="131"/>
        <v>0</v>
      </c>
      <c r="U500" s="137">
        <f t="shared" si="131"/>
        <v>100</v>
      </c>
      <c r="V500" s="137">
        <f t="shared" si="131"/>
        <v>100</v>
      </c>
      <c r="W500" s="137">
        <f t="shared" si="132"/>
        <v>100</v>
      </c>
      <c r="X500" s="137">
        <f t="shared" si="132"/>
        <v>100</v>
      </c>
      <c r="Y500" s="137">
        <f t="shared" si="132"/>
        <v>100</v>
      </c>
      <c r="Z500" s="137">
        <f t="shared" si="132"/>
        <v>100</v>
      </c>
      <c r="AA500" s="137">
        <f t="shared" si="132"/>
        <v>100</v>
      </c>
      <c r="AB500" s="137">
        <f t="shared" si="132"/>
        <v>100</v>
      </c>
      <c r="AC500" s="137">
        <f t="shared" si="132"/>
        <v>100</v>
      </c>
      <c r="AD500" s="137">
        <f t="shared" si="132"/>
        <v>0</v>
      </c>
      <c r="AE500" s="137">
        <f t="shared" si="132"/>
        <v>0</v>
      </c>
      <c r="AF500" s="137">
        <f t="shared" si="132"/>
        <v>0</v>
      </c>
      <c r="AG500" s="137">
        <f t="shared" si="132"/>
        <v>0</v>
      </c>
      <c r="AH500" s="137">
        <f t="shared" si="132"/>
        <v>0</v>
      </c>
      <c r="AI500" s="137">
        <f t="shared" si="132"/>
        <v>0</v>
      </c>
      <c r="AJ500" s="137">
        <f t="shared" si="132"/>
        <v>0</v>
      </c>
      <c r="AK500" s="136">
        <f ca="1">IF(AND(AND($AK$3&lt;=B500,B500&lt;=$AK$1),B500&lt;&gt;""),1,0)</f>
        <v>1</v>
      </c>
      <c r="AL500" s="136">
        <f>IF(OR(F500="工事・メンテ（共用可）",F500="要調整"),0.5,IF(F500="ヘリ訓練日",0.4,1))</f>
        <v>1</v>
      </c>
      <c r="AM500" s="136">
        <v>1</v>
      </c>
    </row>
    <row r="501" spans="1:39" ht="56.25">
      <c r="A501" s="149">
        <v>835</v>
      </c>
      <c r="B501" s="210">
        <v>46437</v>
      </c>
      <c r="C501" s="211">
        <v>8</v>
      </c>
      <c r="D501" s="211">
        <v>17</v>
      </c>
      <c r="E501" s="215" t="s">
        <v>30</v>
      </c>
      <c r="F501" s="147" t="s">
        <v>95</v>
      </c>
      <c r="G501" s="154" t="s">
        <v>494</v>
      </c>
      <c r="H501" s="138" t="str">
        <f>IF(OR(G501="中止",G501="取消"),"998",IF(ISNA(MATCH($E501,施設情報!$B$2:$B$96,0)),"999",INDEX(施設情報!$C$2:$C$96,MATCH($E501,施設情報!$B$2:$B$96,0))))</f>
        <v>027</v>
      </c>
      <c r="I501" s="139">
        <f t="shared" si="119"/>
        <v>46437</v>
      </c>
      <c r="J501" s="137" t="str">
        <f t="shared" si="120"/>
        <v>027-46437</v>
      </c>
      <c r="K501" s="137">
        <f t="shared" si="121"/>
        <v>0.33333333333333331</v>
      </c>
      <c r="L501" s="137">
        <f t="shared" si="122"/>
        <v>0.70833333333333337</v>
      </c>
      <c r="M501" s="137">
        <f t="shared" si="131"/>
        <v>0</v>
      </c>
      <c r="N501" s="137">
        <f t="shared" si="131"/>
        <v>0</v>
      </c>
      <c r="O501" s="137">
        <f t="shared" si="131"/>
        <v>0</v>
      </c>
      <c r="P501" s="137">
        <f t="shared" si="131"/>
        <v>0</v>
      </c>
      <c r="Q501" s="137">
        <f t="shared" si="131"/>
        <v>0</v>
      </c>
      <c r="R501" s="137">
        <f t="shared" si="131"/>
        <v>0</v>
      </c>
      <c r="S501" s="137">
        <f t="shared" si="131"/>
        <v>0</v>
      </c>
      <c r="T501" s="137">
        <f t="shared" si="131"/>
        <v>0</v>
      </c>
      <c r="U501" s="137">
        <f t="shared" si="131"/>
        <v>100</v>
      </c>
      <c r="V501" s="137">
        <f t="shared" si="131"/>
        <v>100</v>
      </c>
      <c r="W501" s="137">
        <f t="shared" si="132"/>
        <v>100</v>
      </c>
      <c r="X501" s="137">
        <f t="shared" si="132"/>
        <v>100</v>
      </c>
      <c r="Y501" s="137">
        <f t="shared" si="132"/>
        <v>100</v>
      </c>
      <c r="Z501" s="137">
        <f t="shared" si="132"/>
        <v>100</v>
      </c>
      <c r="AA501" s="137">
        <f t="shared" si="132"/>
        <v>100</v>
      </c>
      <c r="AB501" s="137">
        <f t="shared" si="132"/>
        <v>100</v>
      </c>
      <c r="AC501" s="137">
        <f t="shared" si="132"/>
        <v>100</v>
      </c>
      <c r="AD501" s="137">
        <f t="shared" si="132"/>
        <v>0</v>
      </c>
      <c r="AE501" s="137">
        <f t="shared" si="132"/>
        <v>0</v>
      </c>
      <c r="AF501" s="137">
        <f t="shared" si="132"/>
        <v>0</v>
      </c>
      <c r="AG501" s="137">
        <f t="shared" si="132"/>
        <v>0</v>
      </c>
      <c r="AH501" s="137">
        <f t="shared" si="132"/>
        <v>0</v>
      </c>
      <c r="AI501" s="137">
        <f t="shared" si="132"/>
        <v>0</v>
      </c>
      <c r="AJ501" s="137">
        <f t="shared" si="132"/>
        <v>0</v>
      </c>
      <c r="AK501" s="136">
        <f ca="1">IF(AND(AND($AK$3&lt;=B501,B501&lt;=$AK$1),B501&lt;&gt;""),1,0)</f>
        <v>1</v>
      </c>
      <c r="AL501" s="136">
        <f>IF(OR(F501="工事・メンテ（共用可）",F501="要調整"),0.5,IF(F501="ヘリ訓練日",0.4,1))</f>
        <v>1</v>
      </c>
      <c r="AM501" s="136">
        <v>1</v>
      </c>
    </row>
    <row r="502" spans="1:39" ht="75">
      <c r="A502" s="149">
        <v>836</v>
      </c>
      <c r="B502" s="210">
        <v>46437</v>
      </c>
      <c r="C502" s="211">
        <v>8</v>
      </c>
      <c r="D502" s="211">
        <v>17</v>
      </c>
      <c r="E502" s="215" t="s">
        <v>61</v>
      </c>
      <c r="F502" s="147" t="s">
        <v>95</v>
      </c>
      <c r="G502" s="154" t="s">
        <v>494</v>
      </c>
      <c r="H502" s="138" t="str">
        <f>IF(OR(G502="中止",G502="取消"),"998",IF(ISNA(MATCH($E502,施設情報!$B$2:$B$96,0)),"999",INDEX(施設情報!$C$2:$C$96,MATCH($E502,施設情報!$B$2:$B$96,0))))</f>
        <v>029</v>
      </c>
      <c r="I502" s="139">
        <f t="shared" si="119"/>
        <v>46437</v>
      </c>
      <c r="J502" s="137" t="str">
        <f t="shared" si="120"/>
        <v>029-46437</v>
      </c>
      <c r="K502" s="137">
        <f t="shared" si="121"/>
        <v>0.33333333333333331</v>
      </c>
      <c r="L502" s="137">
        <f t="shared" si="122"/>
        <v>0.70833333333333337</v>
      </c>
      <c r="M502" s="137">
        <f t="shared" si="131"/>
        <v>0</v>
      </c>
      <c r="N502" s="137">
        <f t="shared" si="131"/>
        <v>0</v>
      </c>
      <c r="O502" s="137">
        <f t="shared" si="131"/>
        <v>0</v>
      </c>
      <c r="P502" s="137">
        <f t="shared" si="131"/>
        <v>0</v>
      </c>
      <c r="Q502" s="137">
        <f t="shared" si="131"/>
        <v>0</v>
      </c>
      <c r="R502" s="137">
        <f t="shared" si="131"/>
        <v>0</v>
      </c>
      <c r="S502" s="137">
        <f t="shared" si="131"/>
        <v>0</v>
      </c>
      <c r="T502" s="137">
        <f t="shared" si="131"/>
        <v>0</v>
      </c>
      <c r="U502" s="137">
        <f t="shared" si="131"/>
        <v>100</v>
      </c>
      <c r="V502" s="137">
        <f t="shared" si="131"/>
        <v>100</v>
      </c>
      <c r="W502" s="137">
        <f t="shared" si="132"/>
        <v>100</v>
      </c>
      <c r="X502" s="137">
        <f t="shared" si="132"/>
        <v>100</v>
      </c>
      <c r="Y502" s="137">
        <f t="shared" si="132"/>
        <v>100</v>
      </c>
      <c r="Z502" s="137">
        <f t="shared" si="132"/>
        <v>100</v>
      </c>
      <c r="AA502" s="137">
        <f t="shared" si="132"/>
        <v>100</v>
      </c>
      <c r="AB502" s="137">
        <f t="shared" si="132"/>
        <v>100</v>
      </c>
      <c r="AC502" s="137">
        <f t="shared" si="132"/>
        <v>100</v>
      </c>
      <c r="AD502" s="137">
        <f t="shared" si="132"/>
        <v>0</v>
      </c>
      <c r="AE502" s="137">
        <f t="shared" si="132"/>
        <v>0</v>
      </c>
      <c r="AF502" s="137">
        <f t="shared" si="132"/>
        <v>0</v>
      </c>
      <c r="AG502" s="137">
        <f t="shared" si="132"/>
        <v>0</v>
      </c>
      <c r="AH502" s="137">
        <f t="shared" si="132"/>
        <v>0</v>
      </c>
      <c r="AI502" s="137">
        <f t="shared" si="132"/>
        <v>0</v>
      </c>
      <c r="AJ502" s="137">
        <f t="shared" si="132"/>
        <v>0</v>
      </c>
      <c r="AK502" s="136">
        <f ca="1">IF(AND(AND($AK$3&lt;=B502,B502&lt;=$AK$1),B502&lt;&gt;""),1,0)</f>
        <v>1</v>
      </c>
      <c r="AL502" s="136">
        <f>IF(OR(F502="工事・メンテ（共用可）",F502="要調整"),0.5,IF(F502="ヘリ訓練日",0.4,1))</f>
        <v>1</v>
      </c>
      <c r="AM502" s="136">
        <v>1</v>
      </c>
    </row>
    <row r="503" spans="1:39" ht="75">
      <c r="A503" s="149">
        <v>849</v>
      </c>
      <c r="B503" s="210">
        <v>46437</v>
      </c>
      <c r="C503" s="211">
        <v>8</v>
      </c>
      <c r="D503" s="211">
        <v>17</v>
      </c>
      <c r="E503" s="215" t="s">
        <v>40</v>
      </c>
      <c r="F503" s="147" t="s">
        <v>95</v>
      </c>
      <c r="G503" s="154" t="s">
        <v>494</v>
      </c>
      <c r="H503" s="138" t="str">
        <f>IF(OR(G503="中止",G503="取消"),"998",IF(ISNA(MATCH($E503,施設情報!$B$2:$B$96,0)),"999",INDEX(施設情報!$C$2:$C$96,MATCH($E503,施設情報!$B$2:$B$96,0))))</f>
        <v>004</v>
      </c>
      <c r="I503" s="139">
        <f t="shared" si="119"/>
        <v>46437</v>
      </c>
      <c r="J503" s="137" t="str">
        <f t="shared" si="120"/>
        <v>004-46437</v>
      </c>
      <c r="K503" s="137">
        <f t="shared" si="121"/>
        <v>0.33333333333333331</v>
      </c>
      <c r="L503" s="137">
        <f t="shared" si="122"/>
        <v>0.70833333333333337</v>
      </c>
      <c r="M503" s="137">
        <f t="shared" si="131"/>
        <v>0</v>
      </c>
      <c r="N503" s="137">
        <f t="shared" si="131"/>
        <v>0</v>
      </c>
      <c r="O503" s="137">
        <f t="shared" si="131"/>
        <v>0</v>
      </c>
      <c r="P503" s="137">
        <f t="shared" si="131"/>
        <v>0</v>
      </c>
      <c r="Q503" s="137">
        <f t="shared" si="131"/>
        <v>0</v>
      </c>
      <c r="R503" s="137">
        <f t="shared" si="131"/>
        <v>0</v>
      </c>
      <c r="S503" s="137">
        <f t="shared" si="131"/>
        <v>0</v>
      </c>
      <c r="T503" s="137">
        <f t="shared" si="131"/>
        <v>0</v>
      </c>
      <c r="U503" s="137">
        <f t="shared" si="131"/>
        <v>100</v>
      </c>
      <c r="V503" s="137">
        <f t="shared" si="131"/>
        <v>100</v>
      </c>
      <c r="W503" s="137">
        <f t="shared" si="132"/>
        <v>100</v>
      </c>
      <c r="X503" s="137">
        <f t="shared" si="132"/>
        <v>100</v>
      </c>
      <c r="Y503" s="137">
        <f t="shared" si="132"/>
        <v>100</v>
      </c>
      <c r="Z503" s="137">
        <f t="shared" si="132"/>
        <v>100</v>
      </c>
      <c r="AA503" s="137">
        <f t="shared" si="132"/>
        <v>100</v>
      </c>
      <c r="AB503" s="137">
        <f t="shared" si="132"/>
        <v>100</v>
      </c>
      <c r="AC503" s="137">
        <f t="shared" si="132"/>
        <v>100</v>
      </c>
      <c r="AD503" s="137">
        <f t="shared" si="132"/>
        <v>0</v>
      </c>
      <c r="AE503" s="137">
        <f t="shared" si="132"/>
        <v>0</v>
      </c>
      <c r="AF503" s="137">
        <f t="shared" si="132"/>
        <v>0</v>
      </c>
      <c r="AG503" s="137">
        <f t="shared" si="132"/>
        <v>0</v>
      </c>
      <c r="AH503" s="137">
        <f t="shared" si="132"/>
        <v>0</v>
      </c>
      <c r="AI503" s="137">
        <f t="shared" si="132"/>
        <v>0</v>
      </c>
      <c r="AJ503" s="137">
        <f t="shared" si="132"/>
        <v>0</v>
      </c>
      <c r="AK503" s="136">
        <f ca="1">IF(AND(AND($AK$3&lt;=B503,B503&lt;=$AK$1),B503&lt;&gt;""),1,0)</f>
        <v>1</v>
      </c>
      <c r="AL503" s="136">
        <f>IF(OR(F503="工事・メンテ（共用可）",F503="要調整"),0.5,IF(F503="ヘリ訓練日",0.4,1))</f>
        <v>1</v>
      </c>
      <c r="AM503" s="136">
        <v>1</v>
      </c>
    </row>
    <row r="504" spans="1:39" ht="37.5">
      <c r="A504" s="149">
        <v>15</v>
      </c>
      <c r="B504" s="150">
        <v>46438</v>
      </c>
      <c r="C504" s="156">
        <v>0</v>
      </c>
      <c r="D504" s="156">
        <v>24</v>
      </c>
      <c r="E504" s="152" t="s">
        <v>28</v>
      </c>
      <c r="F504" s="151" t="s">
        <v>29</v>
      </c>
      <c r="G504" s="154" t="s">
        <v>1</v>
      </c>
      <c r="H504" s="138" t="str">
        <f>IF(OR(G504="中止",G504="取消"),"998",IF(ISNA(MATCH($E504,施設情報!$B$2:$B$96,0)),"999",INDEX(施設情報!$C$2:$C$96,MATCH($E504,施設情報!$B$2:$B$96,0))))</f>
        <v>001</v>
      </c>
      <c r="I504" s="139">
        <f t="shared" si="119"/>
        <v>46438</v>
      </c>
      <c r="J504" s="137" t="str">
        <f t="shared" si="120"/>
        <v>001-46438</v>
      </c>
      <c r="K504" s="137">
        <f t="shared" si="121"/>
        <v>0</v>
      </c>
      <c r="L504" s="137">
        <f t="shared" si="122"/>
        <v>1</v>
      </c>
      <c r="M504" s="137">
        <f t="shared" si="131"/>
        <v>100</v>
      </c>
      <c r="N504" s="137">
        <f t="shared" si="131"/>
        <v>100</v>
      </c>
      <c r="O504" s="137">
        <f t="shared" si="131"/>
        <v>100</v>
      </c>
      <c r="P504" s="137">
        <f t="shared" si="131"/>
        <v>100</v>
      </c>
      <c r="Q504" s="137">
        <f t="shared" si="131"/>
        <v>100</v>
      </c>
      <c r="R504" s="137">
        <f t="shared" si="131"/>
        <v>100</v>
      </c>
      <c r="S504" s="137">
        <f t="shared" si="131"/>
        <v>100</v>
      </c>
      <c r="T504" s="137">
        <f t="shared" si="131"/>
        <v>100</v>
      </c>
      <c r="U504" s="137">
        <f t="shared" si="131"/>
        <v>100</v>
      </c>
      <c r="V504" s="137">
        <f t="shared" si="131"/>
        <v>100</v>
      </c>
      <c r="W504" s="137">
        <f t="shared" si="132"/>
        <v>100</v>
      </c>
      <c r="X504" s="137">
        <f t="shared" si="132"/>
        <v>100</v>
      </c>
      <c r="Y504" s="137">
        <f t="shared" si="132"/>
        <v>100</v>
      </c>
      <c r="Z504" s="137">
        <f t="shared" si="132"/>
        <v>100</v>
      </c>
      <c r="AA504" s="137">
        <f t="shared" si="132"/>
        <v>100</v>
      </c>
      <c r="AB504" s="137">
        <f t="shared" si="132"/>
        <v>100</v>
      </c>
      <c r="AC504" s="137">
        <f t="shared" si="132"/>
        <v>100</v>
      </c>
      <c r="AD504" s="137">
        <f t="shared" si="132"/>
        <v>100</v>
      </c>
      <c r="AE504" s="137">
        <f t="shared" si="132"/>
        <v>100</v>
      </c>
      <c r="AF504" s="137">
        <f t="shared" si="132"/>
        <v>100</v>
      </c>
      <c r="AG504" s="137">
        <f t="shared" si="132"/>
        <v>100</v>
      </c>
      <c r="AH504" s="137">
        <f t="shared" si="132"/>
        <v>100</v>
      </c>
      <c r="AI504" s="137">
        <f t="shared" si="132"/>
        <v>100</v>
      </c>
      <c r="AJ504" s="137">
        <f t="shared" si="132"/>
        <v>100</v>
      </c>
      <c r="AK504" s="136">
        <f ca="1">IF(AND(AND($AK$3&lt;=B504,B504&lt;=$AK$1),B504&lt;&gt;""),1,0)</f>
        <v>1</v>
      </c>
      <c r="AL504" s="136">
        <f>IF(OR(F504="工事・メンテ（共用可）",F504="要調整"),0.5,IF(F504="ヘリ訓練日",0.4,1))</f>
        <v>1</v>
      </c>
      <c r="AM504" s="136">
        <v>1</v>
      </c>
    </row>
    <row r="505" spans="1:39" ht="56.25">
      <c r="A505" s="149">
        <v>354</v>
      </c>
      <c r="B505" s="150">
        <v>46438</v>
      </c>
      <c r="C505" s="156">
        <v>0</v>
      </c>
      <c r="D505" s="156">
        <v>24</v>
      </c>
      <c r="E505" s="152" t="s">
        <v>52</v>
      </c>
      <c r="F505" s="151" t="s">
        <v>95</v>
      </c>
      <c r="G505" s="205" t="s">
        <v>1</v>
      </c>
      <c r="H505" s="138" t="str">
        <f>IF(OR(G505="中止",G505="取消"),"998",IF(ISNA(MATCH($E505,施設情報!$B$2:$B$96,0)),"999",INDEX(施設情報!$C$2:$C$96,MATCH($E505,施設情報!$B$2:$B$96,0))))</f>
        <v>024</v>
      </c>
      <c r="I505" s="139">
        <f t="shared" si="119"/>
        <v>46438</v>
      </c>
      <c r="J505" s="137" t="str">
        <f t="shared" si="120"/>
        <v>024-46438</v>
      </c>
      <c r="K505" s="137">
        <f t="shared" si="121"/>
        <v>0</v>
      </c>
      <c r="L505" s="137">
        <f t="shared" si="122"/>
        <v>1</v>
      </c>
      <c r="M505" s="137">
        <f t="shared" ref="M505:V514" si="133">IF(AND(M$3&gt;=$K505,M$3&lt;$L505),100*$AM505,0)</f>
        <v>100</v>
      </c>
      <c r="N505" s="137">
        <f t="shared" si="133"/>
        <v>100</v>
      </c>
      <c r="O505" s="137">
        <f t="shared" si="133"/>
        <v>100</v>
      </c>
      <c r="P505" s="137">
        <f t="shared" si="133"/>
        <v>100</v>
      </c>
      <c r="Q505" s="137">
        <f t="shared" si="133"/>
        <v>100</v>
      </c>
      <c r="R505" s="137">
        <f t="shared" si="133"/>
        <v>100</v>
      </c>
      <c r="S505" s="137">
        <f t="shared" si="133"/>
        <v>100</v>
      </c>
      <c r="T505" s="137">
        <f t="shared" si="133"/>
        <v>100</v>
      </c>
      <c r="U505" s="137">
        <f t="shared" si="133"/>
        <v>100</v>
      </c>
      <c r="V505" s="137">
        <f t="shared" si="133"/>
        <v>100</v>
      </c>
      <c r="W505" s="137">
        <f t="shared" ref="W505:AJ514" si="134">IF(AND(W$3&gt;=$K505,W$3&lt;$L505),100*$AM505,0)</f>
        <v>100</v>
      </c>
      <c r="X505" s="137">
        <f t="shared" si="134"/>
        <v>100</v>
      </c>
      <c r="Y505" s="137">
        <f t="shared" si="134"/>
        <v>100</v>
      </c>
      <c r="Z505" s="137">
        <f t="shared" si="134"/>
        <v>100</v>
      </c>
      <c r="AA505" s="137">
        <f t="shared" si="134"/>
        <v>100</v>
      </c>
      <c r="AB505" s="137">
        <f t="shared" si="134"/>
        <v>100</v>
      </c>
      <c r="AC505" s="137">
        <f t="shared" si="134"/>
        <v>100</v>
      </c>
      <c r="AD505" s="137">
        <f t="shared" si="134"/>
        <v>100</v>
      </c>
      <c r="AE505" s="137">
        <f t="shared" si="134"/>
        <v>100</v>
      </c>
      <c r="AF505" s="137">
        <f t="shared" si="134"/>
        <v>100</v>
      </c>
      <c r="AG505" s="137">
        <f t="shared" si="134"/>
        <v>100</v>
      </c>
      <c r="AH505" s="137">
        <f t="shared" si="134"/>
        <v>100</v>
      </c>
      <c r="AI505" s="137">
        <f t="shared" si="134"/>
        <v>100</v>
      </c>
      <c r="AJ505" s="137">
        <f t="shared" si="134"/>
        <v>100</v>
      </c>
      <c r="AK505" s="136">
        <f ca="1">IF(AND(AND($AK$3&lt;=B505,B505&lt;=$AK$1),B505&lt;&gt;""),1,0)</f>
        <v>1</v>
      </c>
      <c r="AL505" s="136">
        <f>IF(OR(F505="工事・メンテ（共用可）",F505="要調整"),0.5,IF(F505="ヘリ訓練日",0.4,1))</f>
        <v>1</v>
      </c>
      <c r="AM505" s="136">
        <v>1</v>
      </c>
    </row>
    <row r="506" spans="1:39" ht="37.5">
      <c r="A506" s="149">
        <v>16</v>
      </c>
      <c r="B506" s="150">
        <v>46439</v>
      </c>
      <c r="C506" s="156">
        <v>0</v>
      </c>
      <c r="D506" s="156">
        <v>24</v>
      </c>
      <c r="E506" s="152" t="s">
        <v>28</v>
      </c>
      <c r="F506" s="151" t="s">
        <v>29</v>
      </c>
      <c r="G506" s="154" t="s">
        <v>1</v>
      </c>
      <c r="H506" s="138" t="str">
        <f>IF(OR(G506="中止",G506="取消"),"998",IF(ISNA(MATCH($E506,施設情報!$B$2:$B$96,0)),"999",INDEX(施設情報!$C$2:$C$96,MATCH($E506,施設情報!$B$2:$B$96,0))))</f>
        <v>001</v>
      </c>
      <c r="I506" s="139">
        <f t="shared" si="119"/>
        <v>46439</v>
      </c>
      <c r="J506" s="137" t="str">
        <f t="shared" si="120"/>
        <v>001-46439</v>
      </c>
      <c r="K506" s="137">
        <f t="shared" si="121"/>
        <v>0</v>
      </c>
      <c r="L506" s="137">
        <f t="shared" si="122"/>
        <v>1</v>
      </c>
      <c r="M506" s="137">
        <f t="shared" si="133"/>
        <v>100</v>
      </c>
      <c r="N506" s="137">
        <f t="shared" si="133"/>
        <v>100</v>
      </c>
      <c r="O506" s="137">
        <f t="shared" si="133"/>
        <v>100</v>
      </c>
      <c r="P506" s="137">
        <f t="shared" si="133"/>
        <v>100</v>
      </c>
      <c r="Q506" s="137">
        <f t="shared" si="133"/>
        <v>100</v>
      </c>
      <c r="R506" s="137">
        <f t="shared" si="133"/>
        <v>100</v>
      </c>
      <c r="S506" s="137">
        <f t="shared" si="133"/>
        <v>100</v>
      </c>
      <c r="T506" s="137">
        <f t="shared" si="133"/>
        <v>100</v>
      </c>
      <c r="U506" s="137">
        <f t="shared" si="133"/>
        <v>100</v>
      </c>
      <c r="V506" s="137">
        <f t="shared" si="133"/>
        <v>100</v>
      </c>
      <c r="W506" s="137">
        <f t="shared" si="134"/>
        <v>100</v>
      </c>
      <c r="X506" s="137">
        <f t="shared" si="134"/>
        <v>100</v>
      </c>
      <c r="Y506" s="137">
        <f t="shared" si="134"/>
        <v>100</v>
      </c>
      <c r="Z506" s="137">
        <f t="shared" si="134"/>
        <v>100</v>
      </c>
      <c r="AA506" s="137">
        <f t="shared" si="134"/>
        <v>100</v>
      </c>
      <c r="AB506" s="137">
        <f t="shared" si="134"/>
        <v>100</v>
      </c>
      <c r="AC506" s="137">
        <f t="shared" si="134"/>
        <v>100</v>
      </c>
      <c r="AD506" s="137">
        <f t="shared" si="134"/>
        <v>100</v>
      </c>
      <c r="AE506" s="137">
        <f t="shared" si="134"/>
        <v>100</v>
      </c>
      <c r="AF506" s="137">
        <f t="shared" si="134"/>
        <v>100</v>
      </c>
      <c r="AG506" s="137">
        <f t="shared" si="134"/>
        <v>100</v>
      </c>
      <c r="AH506" s="137">
        <f t="shared" si="134"/>
        <v>100</v>
      </c>
      <c r="AI506" s="137">
        <f t="shared" si="134"/>
        <v>100</v>
      </c>
      <c r="AJ506" s="137">
        <f t="shared" si="134"/>
        <v>100</v>
      </c>
      <c r="AK506" s="136">
        <f ca="1">IF(AND(AND($AK$3&lt;=B506,B506&lt;=$AK$1),B506&lt;&gt;""),1,0)</f>
        <v>1</v>
      </c>
      <c r="AL506" s="136">
        <f>IF(OR(F506="工事・メンテ（共用可）",F506="要調整"),0.5,IF(F506="ヘリ訓練日",0.4,1))</f>
        <v>1</v>
      </c>
      <c r="AM506" s="136">
        <v>1</v>
      </c>
    </row>
    <row r="507" spans="1:39" ht="56.25">
      <c r="A507" s="149">
        <v>355</v>
      </c>
      <c r="B507" s="150">
        <v>46439</v>
      </c>
      <c r="C507" s="156">
        <v>0</v>
      </c>
      <c r="D507" s="156">
        <v>24</v>
      </c>
      <c r="E507" s="152" t="s">
        <v>52</v>
      </c>
      <c r="F507" s="151" t="s">
        <v>95</v>
      </c>
      <c r="G507" s="205" t="s">
        <v>1</v>
      </c>
      <c r="H507" s="138" t="str">
        <f>IF(OR(G507="中止",G507="取消"),"998",IF(ISNA(MATCH($E507,施設情報!$B$2:$B$96,0)),"999",INDEX(施設情報!$C$2:$C$96,MATCH($E507,施設情報!$B$2:$B$96,0))))</f>
        <v>024</v>
      </c>
      <c r="I507" s="139">
        <f t="shared" si="119"/>
        <v>46439</v>
      </c>
      <c r="J507" s="137" t="str">
        <f t="shared" si="120"/>
        <v>024-46439</v>
      </c>
      <c r="K507" s="137">
        <f t="shared" si="121"/>
        <v>0</v>
      </c>
      <c r="L507" s="137">
        <f t="shared" si="122"/>
        <v>1</v>
      </c>
      <c r="M507" s="137">
        <f t="shared" si="133"/>
        <v>100</v>
      </c>
      <c r="N507" s="137">
        <f t="shared" si="133"/>
        <v>100</v>
      </c>
      <c r="O507" s="137">
        <f t="shared" si="133"/>
        <v>100</v>
      </c>
      <c r="P507" s="137">
        <f t="shared" si="133"/>
        <v>100</v>
      </c>
      <c r="Q507" s="137">
        <f t="shared" si="133"/>
        <v>100</v>
      </c>
      <c r="R507" s="137">
        <f t="shared" si="133"/>
        <v>100</v>
      </c>
      <c r="S507" s="137">
        <f t="shared" si="133"/>
        <v>100</v>
      </c>
      <c r="T507" s="137">
        <f t="shared" si="133"/>
        <v>100</v>
      </c>
      <c r="U507" s="137">
        <f t="shared" si="133"/>
        <v>100</v>
      </c>
      <c r="V507" s="137">
        <f t="shared" si="133"/>
        <v>100</v>
      </c>
      <c r="W507" s="137">
        <f t="shared" si="134"/>
        <v>100</v>
      </c>
      <c r="X507" s="137">
        <f t="shared" si="134"/>
        <v>100</v>
      </c>
      <c r="Y507" s="137">
        <f t="shared" si="134"/>
        <v>100</v>
      </c>
      <c r="Z507" s="137">
        <f t="shared" si="134"/>
        <v>100</v>
      </c>
      <c r="AA507" s="137">
        <f t="shared" si="134"/>
        <v>100</v>
      </c>
      <c r="AB507" s="137">
        <f t="shared" si="134"/>
        <v>100</v>
      </c>
      <c r="AC507" s="137">
        <f t="shared" si="134"/>
        <v>100</v>
      </c>
      <c r="AD507" s="137">
        <f t="shared" si="134"/>
        <v>100</v>
      </c>
      <c r="AE507" s="137">
        <f t="shared" si="134"/>
        <v>100</v>
      </c>
      <c r="AF507" s="137">
        <f t="shared" si="134"/>
        <v>100</v>
      </c>
      <c r="AG507" s="137">
        <f t="shared" si="134"/>
        <v>100</v>
      </c>
      <c r="AH507" s="137">
        <f t="shared" si="134"/>
        <v>100</v>
      </c>
      <c r="AI507" s="137">
        <f t="shared" si="134"/>
        <v>100</v>
      </c>
      <c r="AJ507" s="137">
        <f t="shared" si="134"/>
        <v>100</v>
      </c>
      <c r="AK507" s="136">
        <f ca="1">IF(AND(AND($AK$3&lt;=B507,B507&lt;=$AK$1),B507&lt;&gt;""),1,0)</f>
        <v>1</v>
      </c>
      <c r="AL507" s="136">
        <f>IF(OR(F507="工事・メンテ（共用可）",F507="要調整"),0.5,IF(F507="ヘリ訓練日",0.4,1))</f>
        <v>1</v>
      </c>
      <c r="AM507" s="136">
        <v>1</v>
      </c>
    </row>
    <row r="508" spans="1:39" ht="54">
      <c r="A508" s="149">
        <v>292</v>
      </c>
      <c r="B508" s="210">
        <v>46440</v>
      </c>
      <c r="C508" s="211">
        <v>9</v>
      </c>
      <c r="D508" s="211">
        <v>17</v>
      </c>
      <c r="E508" s="152" t="s">
        <v>38</v>
      </c>
      <c r="F508" s="147" t="s">
        <v>490</v>
      </c>
      <c r="G508" s="205" t="s">
        <v>491</v>
      </c>
      <c r="H508" s="138" t="str">
        <f>IF(OR(G508="中止",G508="取消"),"998",IF(ISNA(MATCH($E508,施設情報!$B$2:$B$96,0)),"999",INDEX(施設情報!$C$2:$C$96,MATCH($E508,施設情報!$B$2:$B$96,0))))</f>
        <v>002</v>
      </c>
      <c r="I508" s="139">
        <f t="shared" si="119"/>
        <v>46440</v>
      </c>
      <c r="J508" s="137" t="str">
        <f t="shared" si="120"/>
        <v>002-46440</v>
      </c>
      <c r="K508" s="137">
        <f t="shared" si="121"/>
        <v>0.375</v>
      </c>
      <c r="L508" s="137">
        <f t="shared" si="122"/>
        <v>0.70833333333333337</v>
      </c>
      <c r="M508" s="137">
        <f t="shared" si="133"/>
        <v>0</v>
      </c>
      <c r="N508" s="137">
        <f t="shared" si="133"/>
        <v>0</v>
      </c>
      <c r="O508" s="137">
        <f t="shared" si="133"/>
        <v>0</v>
      </c>
      <c r="P508" s="137">
        <f t="shared" si="133"/>
        <v>0</v>
      </c>
      <c r="Q508" s="137">
        <f t="shared" si="133"/>
        <v>0</v>
      </c>
      <c r="R508" s="137">
        <f t="shared" si="133"/>
        <v>0</v>
      </c>
      <c r="S508" s="137">
        <f t="shared" si="133"/>
        <v>0</v>
      </c>
      <c r="T508" s="137">
        <f t="shared" si="133"/>
        <v>0</v>
      </c>
      <c r="U508" s="137">
        <f t="shared" si="133"/>
        <v>0</v>
      </c>
      <c r="V508" s="137">
        <f t="shared" si="133"/>
        <v>100</v>
      </c>
      <c r="W508" s="137">
        <f t="shared" si="134"/>
        <v>100</v>
      </c>
      <c r="X508" s="137">
        <f t="shared" si="134"/>
        <v>100</v>
      </c>
      <c r="Y508" s="137">
        <f t="shared" si="134"/>
        <v>100</v>
      </c>
      <c r="Z508" s="137">
        <f t="shared" si="134"/>
        <v>100</v>
      </c>
      <c r="AA508" s="137">
        <f t="shared" si="134"/>
        <v>100</v>
      </c>
      <c r="AB508" s="137">
        <f t="shared" si="134"/>
        <v>100</v>
      </c>
      <c r="AC508" s="137">
        <f t="shared" si="134"/>
        <v>100</v>
      </c>
      <c r="AD508" s="137">
        <f t="shared" si="134"/>
        <v>0</v>
      </c>
      <c r="AE508" s="137">
        <f t="shared" si="134"/>
        <v>0</v>
      </c>
      <c r="AF508" s="137">
        <f t="shared" si="134"/>
        <v>0</v>
      </c>
      <c r="AG508" s="137">
        <f t="shared" si="134"/>
        <v>0</v>
      </c>
      <c r="AH508" s="137">
        <f t="shared" si="134"/>
        <v>0</v>
      </c>
      <c r="AI508" s="137">
        <f t="shared" si="134"/>
        <v>0</v>
      </c>
      <c r="AJ508" s="137">
        <f t="shared" si="134"/>
        <v>0</v>
      </c>
      <c r="AK508" s="136">
        <f ca="1">IF(AND(AND($AK$3&lt;=B508,B508&lt;=$AK$1),B508&lt;&gt;""),1,0)</f>
        <v>1</v>
      </c>
      <c r="AL508" s="136">
        <f>IF(OR(F508="工事・メンテ（共用可）",F508="要調整"),0.5,IF(F508="ヘリ訓練日",0.4,1))</f>
        <v>1</v>
      </c>
      <c r="AM508" s="136">
        <v>1</v>
      </c>
    </row>
    <row r="509" spans="1:39" ht="56.25">
      <c r="A509" s="149">
        <v>356</v>
      </c>
      <c r="B509" s="150">
        <v>46440</v>
      </c>
      <c r="C509" s="156">
        <v>0</v>
      </c>
      <c r="D509" s="156">
        <v>24</v>
      </c>
      <c r="E509" s="152" t="s">
        <v>52</v>
      </c>
      <c r="F509" s="151" t="s">
        <v>95</v>
      </c>
      <c r="G509" s="205" t="s">
        <v>1</v>
      </c>
      <c r="H509" s="138" t="str">
        <f>IF(OR(G509="中止",G509="取消"),"998",IF(ISNA(MATCH($E509,施設情報!$B$2:$B$96,0)),"999",INDEX(施設情報!$C$2:$C$96,MATCH($E509,施設情報!$B$2:$B$96,0))))</f>
        <v>024</v>
      </c>
      <c r="I509" s="139">
        <f t="shared" si="119"/>
        <v>46440</v>
      </c>
      <c r="J509" s="137" t="str">
        <f t="shared" si="120"/>
        <v>024-46440</v>
      </c>
      <c r="K509" s="137">
        <f t="shared" si="121"/>
        <v>0</v>
      </c>
      <c r="L509" s="137">
        <f t="shared" si="122"/>
        <v>1</v>
      </c>
      <c r="M509" s="137">
        <f t="shared" si="133"/>
        <v>100</v>
      </c>
      <c r="N509" s="137">
        <f t="shared" si="133"/>
        <v>100</v>
      </c>
      <c r="O509" s="137">
        <f t="shared" si="133"/>
        <v>100</v>
      </c>
      <c r="P509" s="137">
        <f t="shared" si="133"/>
        <v>100</v>
      </c>
      <c r="Q509" s="137">
        <f t="shared" si="133"/>
        <v>100</v>
      </c>
      <c r="R509" s="137">
        <f t="shared" si="133"/>
        <v>100</v>
      </c>
      <c r="S509" s="137">
        <f t="shared" si="133"/>
        <v>100</v>
      </c>
      <c r="T509" s="137">
        <f t="shared" si="133"/>
        <v>100</v>
      </c>
      <c r="U509" s="137">
        <f t="shared" si="133"/>
        <v>100</v>
      </c>
      <c r="V509" s="137">
        <f t="shared" si="133"/>
        <v>100</v>
      </c>
      <c r="W509" s="137">
        <f t="shared" si="134"/>
        <v>100</v>
      </c>
      <c r="X509" s="137">
        <f t="shared" si="134"/>
        <v>100</v>
      </c>
      <c r="Y509" s="137">
        <f t="shared" si="134"/>
        <v>100</v>
      </c>
      <c r="Z509" s="137">
        <f t="shared" si="134"/>
        <v>100</v>
      </c>
      <c r="AA509" s="137">
        <f t="shared" si="134"/>
        <v>100</v>
      </c>
      <c r="AB509" s="137">
        <f t="shared" si="134"/>
        <v>100</v>
      </c>
      <c r="AC509" s="137">
        <f t="shared" si="134"/>
        <v>100</v>
      </c>
      <c r="AD509" s="137">
        <f t="shared" si="134"/>
        <v>100</v>
      </c>
      <c r="AE509" s="137">
        <f t="shared" si="134"/>
        <v>100</v>
      </c>
      <c r="AF509" s="137">
        <f t="shared" si="134"/>
        <v>100</v>
      </c>
      <c r="AG509" s="137">
        <f t="shared" si="134"/>
        <v>100</v>
      </c>
      <c r="AH509" s="137">
        <f t="shared" si="134"/>
        <v>100</v>
      </c>
      <c r="AI509" s="137">
        <f t="shared" si="134"/>
        <v>100</v>
      </c>
      <c r="AJ509" s="137">
        <f t="shared" si="134"/>
        <v>100</v>
      </c>
      <c r="AK509" s="136">
        <f ca="1">IF(AND(AND($AK$3&lt;=B509,B509&lt;=$AK$1),B509&lt;&gt;""),1,0)</f>
        <v>1</v>
      </c>
      <c r="AL509" s="136">
        <f>IF(OR(F509="工事・メンテ（共用可）",F509="要調整"),0.5,IF(F509="ヘリ訓練日",0.4,1))</f>
        <v>1</v>
      </c>
      <c r="AM509" s="136">
        <v>1</v>
      </c>
    </row>
    <row r="510" spans="1:39" ht="37.5">
      <c r="A510" s="149">
        <v>108</v>
      </c>
      <c r="B510" s="150">
        <v>46441</v>
      </c>
      <c r="C510" s="156">
        <v>0</v>
      </c>
      <c r="D510" s="156">
        <v>24</v>
      </c>
      <c r="E510" s="152" t="s">
        <v>28</v>
      </c>
      <c r="F510" s="151" t="s">
        <v>29</v>
      </c>
      <c r="G510" s="154" t="s">
        <v>1</v>
      </c>
      <c r="H510" s="138" t="str">
        <f>IF(OR(G510="中止",G510="取消"),"998",IF(ISNA(MATCH($E510,施設情報!$B$2:$B$96,0)),"999",INDEX(施設情報!$C$2:$C$96,MATCH($E510,施設情報!$B$2:$B$96,0))))</f>
        <v>001</v>
      </c>
      <c r="I510" s="139">
        <f t="shared" si="119"/>
        <v>46441</v>
      </c>
      <c r="J510" s="137" t="str">
        <f t="shared" si="120"/>
        <v>001-46441</v>
      </c>
      <c r="K510" s="137">
        <f t="shared" si="121"/>
        <v>0</v>
      </c>
      <c r="L510" s="137">
        <f t="shared" si="122"/>
        <v>1</v>
      </c>
      <c r="M510" s="137">
        <f t="shared" si="133"/>
        <v>100</v>
      </c>
      <c r="N510" s="137">
        <f t="shared" si="133"/>
        <v>100</v>
      </c>
      <c r="O510" s="137">
        <f t="shared" si="133"/>
        <v>100</v>
      </c>
      <c r="P510" s="137">
        <f t="shared" si="133"/>
        <v>100</v>
      </c>
      <c r="Q510" s="137">
        <f t="shared" si="133"/>
        <v>100</v>
      </c>
      <c r="R510" s="137">
        <f t="shared" si="133"/>
        <v>100</v>
      </c>
      <c r="S510" s="137">
        <f t="shared" si="133"/>
        <v>100</v>
      </c>
      <c r="T510" s="137">
        <f t="shared" si="133"/>
        <v>100</v>
      </c>
      <c r="U510" s="137">
        <f t="shared" si="133"/>
        <v>100</v>
      </c>
      <c r="V510" s="137">
        <f t="shared" si="133"/>
        <v>100</v>
      </c>
      <c r="W510" s="137">
        <f t="shared" si="134"/>
        <v>100</v>
      </c>
      <c r="X510" s="137">
        <f t="shared" si="134"/>
        <v>100</v>
      </c>
      <c r="Y510" s="137">
        <f t="shared" si="134"/>
        <v>100</v>
      </c>
      <c r="Z510" s="137">
        <f t="shared" si="134"/>
        <v>100</v>
      </c>
      <c r="AA510" s="137">
        <f t="shared" si="134"/>
        <v>100</v>
      </c>
      <c r="AB510" s="137">
        <f t="shared" si="134"/>
        <v>100</v>
      </c>
      <c r="AC510" s="137">
        <f t="shared" si="134"/>
        <v>100</v>
      </c>
      <c r="AD510" s="137">
        <f t="shared" si="134"/>
        <v>100</v>
      </c>
      <c r="AE510" s="137">
        <f t="shared" si="134"/>
        <v>100</v>
      </c>
      <c r="AF510" s="137">
        <f t="shared" si="134"/>
        <v>100</v>
      </c>
      <c r="AG510" s="137">
        <f t="shared" si="134"/>
        <v>100</v>
      </c>
      <c r="AH510" s="137">
        <f t="shared" si="134"/>
        <v>100</v>
      </c>
      <c r="AI510" s="137">
        <f t="shared" si="134"/>
        <v>100</v>
      </c>
      <c r="AJ510" s="137">
        <f t="shared" si="134"/>
        <v>100</v>
      </c>
      <c r="AK510" s="136">
        <f ca="1">IF(AND(AND($AK$3&lt;=B510,B510&lt;=$AK$1),B510&lt;&gt;""),1,0)</f>
        <v>1</v>
      </c>
      <c r="AL510" s="136">
        <f>IF(OR(F510="工事・メンテ（共用可）",F510="要調整"),0.5,IF(F510="ヘリ訓練日",0.4,1))</f>
        <v>1</v>
      </c>
      <c r="AM510" s="136">
        <v>1</v>
      </c>
    </row>
    <row r="511" spans="1:39" ht="56.25">
      <c r="A511" s="149">
        <v>357</v>
      </c>
      <c r="B511" s="150">
        <v>46441</v>
      </c>
      <c r="C511" s="156">
        <v>0</v>
      </c>
      <c r="D511" s="156">
        <v>24</v>
      </c>
      <c r="E511" s="152" t="s">
        <v>52</v>
      </c>
      <c r="F511" s="151" t="s">
        <v>95</v>
      </c>
      <c r="G511" s="205" t="s">
        <v>1</v>
      </c>
      <c r="H511" s="138" t="str">
        <f>IF(OR(G511="中止",G511="取消"),"998",IF(ISNA(MATCH($E511,施設情報!$B$2:$B$96,0)),"999",INDEX(施設情報!$C$2:$C$96,MATCH($E511,施設情報!$B$2:$B$96,0))))</f>
        <v>024</v>
      </c>
      <c r="I511" s="139">
        <f t="shared" si="119"/>
        <v>46441</v>
      </c>
      <c r="J511" s="137" t="str">
        <f t="shared" si="120"/>
        <v>024-46441</v>
      </c>
      <c r="K511" s="137">
        <f t="shared" si="121"/>
        <v>0</v>
      </c>
      <c r="L511" s="137">
        <f t="shared" si="122"/>
        <v>1</v>
      </c>
      <c r="M511" s="137">
        <f t="shared" si="133"/>
        <v>100</v>
      </c>
      <c r="N511" s="137">
        <f t="shared" si="133"/>
        <v>100</v>
      </c>
      <c r="O511" s="137">
        <f t="shared" si="133"/>
        <v>100</v>
      </c>
      <c r="P511" s="137">
        <f t="shared" si="133"/>
        <v>100</v>
      </c>
      <c r="Q511" s="137">
        <f t="shared" si="133"/>
        <v>100</v>
      </c>
      <c r="R511" s="137">
        <f t="shared" si="133"/>
        <v>100</v>
      </c>
      <c r="S511" s="137">
        <f t="shared" si="133"/>
        <v>100</v>
      </c>
      <c r="T511" s="137">
        <f t="shared" si="133"/>
        <v>100</v>
      </c>
      <c r="U511" s="137">
        <f t="shared" si="133"/>
        <v>100</v>
      </c>
      <c r="V511" s="137">
        <f t="shared" si="133"/>
        <v>100</v>
      </c>
      <c r="W511" s="137">
        <f t="shared" si="134"/>
        <v>100</v>
      </c>
      <c r="X511" s="137">
        <f t="shared" si="134"/>
        <v>100</v>
      </c>
      <c r="Y511" s="137">
        <f t="shared" si="134"/>
        <v>100</v>
      </c>
      <c r="Z511" s="137">
        <f t="shared" si="134"/>
        <v>100</v>
      </c>
      <c r="AA511" s="137">
        <f t="shared" si="134"/>
        <v>100</v>
      </c>
      <c r="AB511" s="137">
        <f t="shared" si="134"/>
        <v>100</v>
      </c>
      <c r="AC511" s="137">
        <f t="shared" si="134"/>
        <v>100</v>
      </c>
      <c r="AD511" s="137">
        <f t="shared" si="134"/>
        <v>100</v>
      </c>
      <c r="AE511" s="137">
        <f t="shared" si="134"/>
        <v>100</v>
      </c>
      <c r="AF511" s="137">
        <f t="shared" si="134"/>
        <v>100</v>
      </c>
      <c r="AG511" s="137">
        <f t="shared" si="134"/>
        <v>100</v>
      </c>
      <c r="AH511" s="137">
        <f t="shared" si="134"/>
        <v>100</v>
      </c>
      <c r="AI511" s="137">
        <f t="shared" si="134"/>
        <v>100</v>
      </c>
      <c r="AJ511" s="137">
        <f t="shared" si="134"/>
        <v>100</v>
      </c>
      <c r="AK511" s="136">
        <f ca="1">IF(AND(AND($AK$3&lt;=B511,B511&lt;=$AK$1),B511&lt;&gt;""),1,0)</f>
        <v>1</v>
      </c>
      <c r="AL511" s="136">
        <f>IF(OR(F511="工事・メンテ（共用可）",F511="要調整"),0.5,IF(F511="ヘリ訓練日",0.4,1))</f>
        <v>1</v>
      </c>
      <c r="AM511" s="136">
        <v>1</v>
      </c>
    </row>
    <row r="512" spans="1:39" ht="56.25">
      <c r="A512" s="149">
        <v>358</v>
      </c>
      <c r="B512" s="150">
        <v>46442</v>
      </c>
      <c r="C512" s="156">
        <v>0</v>
      </c>
      <c r="D512" s="156">
        <v>24</v>
      </c>
      <c r="E512" s="152" t="s">
        <v>52</v>
      </c>
      <c r="F512" s="151" t="s">
        <v>95</v>
      </c>
      <c r="G512" s="205" t="s">
        <v>1</v>
      </c>
      <c r="H512" s="138" t="str">
        <f>IF(OR(G512="中止",G512="取消"),"998",IF(ISNA(MATCH($E512,施設情報!$B$2:$B$96,0)),"999",INDEX(施設情報!$C$2:$C$96,MATCH($E512,施設情報!$B$2:$B$96,0))))</f>
        <v>024</v>
      </c>
      <c r="I512" s="139">
        <f t="shared" si="119"/>
        <v>46442</v>
      </c>
      <c r="J512" s="137" t="str">
        <f t="shared" si="120"/>
        <v>024-46442</v>
      </c>
      <c r="K512" s="137">
        <f t="shared" si="121"/>
        <v>0</v>
      </c>
      <c r="L512" s="137">
        <f t="shared" si="122"/>
        <v>1</v>
      </c>
      <c r="M512" s="137">
        <f t="shared" si="133"/>
        <v>100</v>
      </c>
      <c r="N512" s="137">
        <f t="shared" si="133"/>
        <v>100</v>
      </c>
      <c r="O512" s="137">
        <f t="shared" si="133"/>
        <v>100</v>
      </c>
      <c r="P512" s="137">
        <f t="shared" si="133"/>
        <v>100</v>
      </c>
      <c r="Q512" s="137">
        <f t="shared" si="133"/>
        <v>100</v>
      </c>
      <c r="R512" s="137">
        <f t="shared" si="133"/>
        <v>100</v>
      </c>
      <c r="S512" s="137">
        <f t="shared" si="133"/>
        <v>100</v>
      </c>
      <c r="T512" s="137">
        <f t="shared" si="133"/>
        <v>100</v>
      </c>
      <c r="U512" s="137">
        <f t="shared" si="133"/>
        <v>100</v>
      </c>
      <c r="V512" s="137">
        <f t="shared" si="133"/>
        <v>100</v>
      </c>
      <c r="W512" s="137">
        <f t="shared" si="134"/>
        <v>100</v>
      </c>
      <c r="X512" s="137">
        <f t="shared" si="134"/>
        <v>100</v>
      </c>
      <c r="Y512" s="137">
        <f t="shared" si="134"/>
        <v>100</v>
      </c>
      <c r="Z512" s="137">
        <f t="shared" si="134"/>
        <v>100</v>
      </c>
      <c r="AA512" s="137">
        <f t="shared" si="134"/>
        <v>100</v>
      </c>
      <c r="AB512" s="137">
        <f t="shared" si="134"/>
        <v>100</v>
      </c>
      <c r="AC512" s="137">
        <f t="shared" si="134"/>
        <v>100</v>
      </c>
      <c r="AD512" s="137">
        <f t="shared" si="134"/>
        <v>100</v>
      </c>
      <c r="AE512" s="137">
        <f t="shared" si="134"/>
        <v>100</v>
      </c>
      <c r="AF512" s="137">
        <f t="shared" si="134"/>
        <v>100</v>
      </c>
      <c r="AG512" s="137">
        <f t="shared" si="134"/>
        <v>100</v>
      </c>
      <c r="AH512" s="137">
        <f t="shared" si="134"/>
        <v>100</v>
      </c>
      <c r="AI512" s="137">
        <f t="shared" si="134"/>
        <v>100</v>
      </c>
      <c r="AJ512" s="137">
        <f t="shared" si="134"/>
        <v>100</v>
      </c>
      <c r="AK512" s="136">
        <f ca="1">IF(AND(AND($AK$3&lt;=B512,B512&lt;=$AK$1),B512&lt;&gt;""),1,0)</f>
        <v>1</v>
      </c>
      <c r="AL512" s="136">
        <f>IF(OR(F512="工事・メンテ（共用可）",F512="要調整"),0.5,IF(F512="ヘリ訓練日",0.4,1))</f>
        <v>1</v>
      </c>
      <c r="AM512" s="136">
        <v>1</v>
      </c>
    </row>
    <row r="513" spans="1:39" ht="56.25">
      <c r="A513" s="149">
        <v>359</v>
      </c>
      <c r="B513" s="150">
        <v>46443</v>
      </c>
      <c r="C513" s="156">
        <v>0</v>
      </c>
      <c r="D513" s="156">
        <v>24</v>
      </c>
      <c r="E513" s="152" t="s">
        <v>52</v>
      </c>
      <c r="F513" s="151" t="s">
        <v>95</v>
      </c>
      <c r="G513" s="205" t="s">
        <v>1</v>
      </c>
      <c r="H513" s="138" t="str">
        <f>IF(OR(G513="中止",G513="取消"),"998",IF(ISNA(MATCH($E513,施設情報!$B$2:$B$96,0)),"999",INDEX(施設情報!$C$2:$C$96,MATCH($E513,施設情報!$B$2:$B$96,0))))</f>
        <v>024</v>
      </c>
      <c r="I513" s="139">
        <f t="shared" si="119"/>
        <v>46443</v>
      </c>
      <c r="J513" s="137" t="str">
        <f t="shared" si="120"/>
        <v>024-46443</v>
      </c>
      <c r="K513" s="137">
        <f t="shared" si="121"/>
        <v>0</v>
      </c>
      <c r="L513" s="137">
        <f t="shared" si="122"/>
        <v>1</v>
      </c>
      <c r="M513" s="137">
        <f t="shared" si="133"/>
        <v>100</v>
      </c>
      <c r="N513" s="137">
        <f t="shared" si="133"/>
        <v>100</v>
      </c>
      <c r="O513" s="137">
        <f t="shared" si="133"/>
        <v>100</v>
      </c>
      <c r="P513" s="137">
        <f t="shared" si="133"/>
        <v>100</v>
      </c>
      <c r="Q513" s="137">
        <f t="shared" si="133"/>
        <v>100</v>
      </c>
      <c r="R513" s="137">
        <f t="shared" si="133"/>
        <v>100</v>
      </c>
      <c r="S513" s="137">
        <f t="shared" si="133"/>
        <v>100</v>
      </c>
      <c r="T513" s="137">
        <f t="shared" si="133"/>
        <v>100</v>
      </c>
      <c r="U513" s="137">
        <f t="shared" si="133"/>
        <v>100</v>
      </c>
      <c r="V513" s="137">
        <f t="shared" si="133"/>
        <v>100</v>
      </c>
      <c r="W513" s="137">
        <f t="shared" si="134"/>
        <v>100</v>
      </c>
      <c r="X513" s="137">
        <f t="shared" si="134"/>
        <v>100</v>
      </c>
      <c r="Y513" s="137">
        <f t="shared" si="134"/>
        <v>100</v>
      </c>
      <c r="Z513" s="137">
        <f t="shared" si="134"/>
        <v>100</v>
      </c>
      <c r="AA513" s="137">
        <f t="shared" si="134"/>
        <v>100</v>
      </c>
      <c r="AB513" s="137">
        <f t="shared" si="134"/>
        <v>100</v>
      </c>
      <c r="AC513" s="137">
        <f t="shared" si="134"/>
        <v>100</v>
      </c>
      <c r="AD513" s="137">
        <f t="shared" si="134"/>
        <v>100</v>
      </c>
      <c r="AE513" s="137">
        <f t="shared" si="134"/>
        <v>100</v>
      </c>
      <c r="AF513" s="137">
        <f t="shared" si="134"/>
        <v>100</v>
      </c>
      <c r="AG513" s="137">
        <f t="shared" si="134"/>
        <v>100</v>
      </c>
      <c r="AH513" s="137">
        <f t="shared" si="134"/>
        <v>100</v>
      </c>
      <c r="AI513" s="137">
        <f t="shared" si="134"/>
        <v>100</v>
      </c>
      <c r="AJ513" s="137">
        <f t="shared" si="134"/>
        <v>100</v>
      </c>
      <c r="AK513" s="136">
        <f ca="1">IF(AND(AND($AK$3&lt;=B513,B513&lt;=$AK$1),B513&lt;&gt;""),1,0)</f>
        <v>1</v>
      </c>
      <c r="AL513" s="136">
        <f>IF(OR(F513="工事・メンテ（共用可）",F513="要調整"),0.5,IF(F513="ヘリ訓練日",0.4,1))</f>
        <v>1</v>
      </c>
      <c r="AM513" s="136">
        <v>1</v>
      </c>
    </row>
    <row r="514" spans="1:39" ht="72">
      <c r="A514" s="149">
        <v>843</v>
      </c>
      <c r="B514" s="210">
        <v>46443</v>
      </c>
      <c r="C514" s="211">
        <v>8</v>
      </c>
      <c r="D514" s="211">
        <v>17</v>
      </c>
      <c r="E514" s="215" t="s">
        <v>92</v>
      </c>
      <c r="F514" s="147" t="s">
        <v>95</v>
      </c>
      <c r="G514" s="154" t="s">
        <v>494</v>
      </c>
      <c r="H514" s="138" t="str">
        <f>IF(OR(G514="中止",G514="取消"),"998",IF(ISNA(MATCH($E514,施設情報!$B$2:$B$96,0)),"999",INDEX(施設情報!$C$2:$C$96,MATCH($E514,施設情報!$B$2:$B$96,0))))</f>
        <v>010</v>
      </c>
      <c r="I514" s="139">
        <f t="shared" si="119"/>
        <v>46443</v>
      </c>
      <c r="J514" s="137" t="str">
        <f t="shared" si="120"/>
        <v>010-46443</v>
      </c>
      <c r="K514" s="137">
        <f t="shared" si="121"/>
        <v>0.33333333333333331</v>
      </c>
      <c r="L514" s="137">
        <f t="shared" si="122"/>
        <v>0.70833333333333337</v>
      </c>
      <c r="M514" s="137">
        <f t="shared" si="133"/>
        <v>0</v>
      </c>
      <c r="N514" s="137">
        <f t="shared" si="133"/>
        <v>0</v>
      </c>
      <c r="O514" s="137">
        <f t="shared" si="133"/>
        <v>0</v>
      </c>
      <c r="P514" s="137">
        <f t="shared" si="133"/>
        <v>0</v>
      </c>
      <c r="Q514" s="137">
        <f t="shared" si="133"/>
        <v>0</v>
      </c>
      <c r="R514" s="137">
        <f t="shared" si="133"/>
        <v>0</v>
      </c>
      <c r="S514" s="137">
        <f t="shared" si="133"/>
        <v>0</v>
      </c>
      <c r="T514" s="137">
        <f t="shared" si="133"/>
        <v>0</v>
      </c>
      <c r="U514" s="137">
        <f t="shared" si="133"/>
        <v>100</v>
      </c>
      <c r="V514" s="137">
        <f t="shared" si="133"/>
        <v>100</v>
      </c>
      <c r="W514" s="137">
        <f t="shared" si="134"/>
        <v>100</v>
      </c>
      <c r="X514" s="137">
        <f t="shared" si="134"/>
        <v>100</v>
      </c>
      <c r="Y514" s="137">
        <f t="shared" si="134"/>
        <v>100</v>
      </c>
      <c r="Z514" s="137">
        <f t="shared" si="134"/>
        <v>100</v>
      </c>
      <c r="AA514" s="137">
        <f t="shared" si="134"/>
        <v>100</v>
      </c>
      <c r="AB514" s="137">
        <f t="shared" si="134"/>
        <v>100</v>
      </c>
      <c r="AC514" s="137">
        <f t="shared" si="134"/>
        <v>100</v>
      </c>
      <c r="AD514" s="137">
        <f t="shared" si="134"/>
        <v>0</v>
      </c>
      <c r="AE514" s="137">
        <f t="shared" si="134"/>
        <v>0</v>
      </c>
      <c r="AF514" s="137">
        <f t="shared" si="134"/>
        <v>0</v>
      </c>
      <c r="AG514" s="137">
        <f t="shared" si="134"/>
        <v>0</v>
      </c>
      <c r="AH514" s="137">
        <f t="shared" si="134"/>
        <v>0</v>
      </c>
      <c r="AI514" s="137">
        <f t="shared" si="134"/>
        <v>0</v>
      </c>
      <c r="AJ514" s="137">
        <f t="shared" si="134"/>
        <v>0</v>
      </c>
      <c r="AK514" s="136">
        <f ca="1">IF(AND(AND($AK$3&lt;=B514,B514&lt;=$AK$1),B514&lt;&gt;""),1,0)</f>
        <v>1</v>
      </c>
      <c r="AL514" s="136">
        <f>IF(OR(F514="工事・メンテ（共用可）",F514="要調整"),0.5,IF(F514="ヘリ訓練日",0.4,1))</f>
        <v>1</v>
      </c>
      <c r="AM514" s="136">
        <v>1</v>
      </c>
    </row>
    <row r="515" spans="1:39" ht="90">
      <c r="A515" s="149">
        <v>844</v>
      </c>
      <c r="B515" s="210">
        <v>46443</v>
      </c>
      <c r="C515" s="211">
        <v>8</v>
      </c>
      <c r="D515" s="211">
        <v>17</v>
      </c>
      <c r="E515" s="215" t="s">
        <v>94</v>
      </c>
      <c r="F515" s="147" t="s">
        <v>95</v>
      </c>
      <c r="G515" s="154" t="s">
        <v>494</v>
      </c>
      <c r="H515" s="138" t="str">
        <f>IF(OR(G515="中止",G515="取消"),"998",IF(ISNA(MATCH($E515,施設情報!$B$2:$B$96,0)),"999",INDEX(施設情報!$C$2:$C$96,MATCH($E515,施設情報!$B$2:$B$96,0))))</f>
        <v>011</v>
      </c>
      <c r="I515" s="139">
        <f t="shared" si="119"/>
        <v>46443</v>
      </c>
      <c r="J515" s="137" t="str">
        <f t="shared" si="120"/>
        <v>011-46443</v>
      </c>
      <c r="K515" s="137">
        <f t="shared" si="121"/>
        <v>0.33333333333333331</v>
      </c>
      <c r="L515" s="137">
        <f t="shared" si="122"/>
        <v>0.70833333333333337</v>
      </c>
      <c r="M515" s="137">
        <f t="shared" ref="M515:V524" si="135">IF(AND(M$3&gt;=$K515,M$3&lt;$L515),100*$AM515,0)</f>
        <v>0</v>
      </c>
      <c r="N515" s="137">
        <f t="shared" si="135"/>
        <v>0</v>
      </c>
      <c r="O515" s="137">
        <f t="shared" si="135"/>
        <v>0</v>
      </c>
      <c r="P515" s="137">
        <f t="shared" si="135"/>
        <v>0</v>
      </c>
      <c r="Q515" s="137">
        <f t="shared" si="135"/>
        <v>0</v>
      </c>
      <c r="R515" s="137">
        <f t="shared" si="135"/>
        <v>0</v>
      </c>
      <c r="S515" s="137">
        <f t="shared" si="135"/>
        <v>0</v>
      </c>
      <c r="T515" s="137">
        <f t="shared" si="135"/>
        <v>0</v>
      </c>
      <c r="U515" s="137">
        <f t="shared" si="135"/>
        <v>100</v>
      </c>
      <c r="V515" s="137">
        <f t="shared" si="135"/>
        <v>100</v>
      </c>
      <c r="W515" s="137">
        <f t="shared" ref="W515:AJ524" si="136">IF(AND(W$3&gt;=$K515,W$3&lt;$L515),100*$AM515,0)</f>
        <v>100</v>
      </c>
      <c r="X515" s="137">
        <f t="shared" si="136"/>
        <v>100</v>
      </c>
      <c r="Y515" s="137">
        <f t="shared" si="136"/>
        <v>100</v>
      </c>
      <c r="Z515" s="137">
        <f t="shared" si="136"/>
        <v>100</v>
      </c>
      <c r="AA515" s="137">
        <f t="shared" si="136"/>
        <v>100</v>
      </c>
      <c r="AB515" s="137">
        <f t="shared" si="136"/>
        <v>100</v>
      </c>
      <c r="AC515" s="137">
        <f t="shared" si="136"/>
        <v>100</v>
      </c>
      <c r="AD515" s="137">
        <f t="shared" si="136"/>
        <v>0</v>
      </c>
      <c r="AE515" s="137">
        <f t="shared" si="136"/>
        <v>0</v>
      </c>
      <c r="AF515" s="137">
        <f t="shared" si="136"/>
        <v>0</v>
      </c>
      <c r="AG515" s="137">
        <f t="shared" si="136"/>
        <v>0</v>
      </c>
      <c r="AH515" s="137">
        <f t="shared" si="136"/>
        <v>0</v>
      </c>
      <c r="AI515" s="137">
        <f t="shared" si="136"/>
        <v>0</v>
      </c>
      <c r="AJ515" s="137">
        <f t="shared" si="136"/>
        <v>0</v>
      </c>
      <c r="AK515" s="136">
        <f ca="1">IF(AND(AND($AK$3&lt;=B515,B515&lt;=$AK$1),B515&lt;&gt;""),1,0)</f>
        <v>1</v>
      </c>
      <c r="AL515" s="136">
        <f>IF(OR(F515="工事・メンテ（共用可）",F515="要調整"),0.5,IF(F515="ヘリ訓練日",0.4,1))</f>
        <v>1</v>
      </c>
      <c r="AM515" s="136">
        <v>1</v>
      </c>
    </row>
    <row r="516" spans="1:39" ht="72">
      <c r="A516" s="149">
        <v>845</v>
      </c>
      <c r="B516" s="210">
        <v>46443</v>
      </c>
      <c r="C516" s="211">
        <v>8</v>
      </c>
      <c r="D516" s="211">
        <v>17</v>
      </c>
      <c r="E516" s="215" t="s">
        <v>93</v>
      </c>
      <c r="F516" s="147" t="s">
        <v>95</v>
      </c>
      <c r="G516" s="154" t="s">
        <v>494</v>
      </c>
      <c r="H516" s="138" t="str">
        <f>IF(OR(G516="中止",G516="取消"),"998",IF(ISNA(MATCH($E516,施設情報!$B$2:$B$96,0)),"999",INDEX(施設情報!$C$2:$C$96,MATCH($E516,施設情報!$B$2:$B$96,0))))</f>
        <v>012</v>
      </c>
      <c r="I516" s="139">
        <f t="shared" si="119"/>
        <v>46443</v>
      </c>
      <c r="J516" s="137" t="str">
        <f t="shared" si="120"/>
        <v>012-46443</v>
      </c>
      <c r="K516" s="137">
        <f t="shared" si="121"/>
        <v>0.33333333333333331</v>
      </c>
      <c r="L516" s="137">
        <f t="shared" si="122"/>
        <v>0.70833333333333337</v>
      </c>
      <c r="M516" s="137">
        <f t="shared" si="135"/>
        <v>0</v>
      </c>
      <c r="N516" s="137">
        <f t="shared" si="135"/>
        <v>0</v>
      </c>
      <c r="O516" s="137">
        <f t="shared" si="135"/>
        <v>0</v>
      </c>
      <c r="P516" s="137">
        <f t="shared" si="135"/>
        <v>0</v>
      </c>
      <c r="Q516" s="137">
        <f t="shared" si="135"/>
        <v>0</v>
      </c>
      <c r="R516" s="137">
        <f t="shared" si="135"/>
        <v>0</v>
      </c>
      <c r="S516" s="137">
        <f t="shared" si="135"/>
        <v>0</v>
      </c>
      <c r="T516" s="137">
        <f t="shared" si="135"/>
        <v>0</v>
      </c>
      <c r="U516" s="137">
        <f t="shared" si="135"/>
        <v>100</v>
      </c>
      <c r="V516" s="137">
        <f t="shared" si="135"/>
        <v>100</v>
      </c>
      <c r="W516" s="137">
        <f t="shared" si="136"/>
        <v>100</v>
      </c>
      <c r="X516" s="137">
        <f t="shared" si="136"/>
        <v>100</v>
      </c>
      <c r="Y516" s="137">
        <f t="shared" si="136"/>
        <v>100</v>
      </c>
      <c r="Z516" s="137">
        <f t="shared" si="136"/>
        <v>100</v>
      </c>
      <c r="AA516" s="137">
        <f t="shared" si="136"/>
        <v>100</v>
      </c>
      <c r="AB516" s="137">
        <f t="shared" si="136"/>
        <v>100</v>
      </c>
      <c r="AC516" s="137">
        <f t="shared" si="136"/>
        <v>100</v>
      </c>
      <c r="AD516" s="137">
        <f t="shared" si="136"/>
        <v>0</v>
      </c>
      <c r="AE516" s="137">
        <f t="shared" si="136"/>
        <v>0</v>
      </c>
      <c r="AF516" s="137">
        <f t="shared" si="136"/>
        <v>0</v>
      </c>
      <c r="AG516" s="137">
        <f t="shared" si="136"/>
        <v>0</v>
      </c>
      <c r="AH516" s="137">
        <f t="shared" si="136"/>
        <v>0</v>
      </c>
      <c r="AI516" s="137">
        <f t="shared" si="136"/>
        <v>0</v>
      </c>
      <c r="AJ516" s="137">
        <f t="shared" si="136"/>
        <v>0</v>
      </c>
      <c r="AK516" s="136">
        <f ca="1">IF(AND(AND($AK$3&lt;=B516,B516&lt;=$AK$1),B516&lt;&gt;""),1,0)</f>
        <v>1</v>
      </c>
      <c r="AL516" s="136">
        <f>IF(OR(F516="工事・メンテ（共用可）",F516="要調整"),0.5,IF(F516="ヘリ訓練日",0.4,1))</f>
        <v>1</v>
      </c>
      <c r="AM516" s="136">
        <v>1</v>
      </c>
    </row>
    <row r="517" spans="1:39" ht="56.25">
      <c r="A517" s="149">
        <v>360</v>
      </c>
      <c r="B517" s="150">
        <v>46444</v>
      </c>
      <c r="C517" s="156">
        <v>0</v>
      </c>
      <c r="D517" s="156">
        <v>24</v>
      </c>
      <c r="E517" s="152" t="s">
        <v>52</v>
      </c>
      <c r="F517" s="151" t="s">
        <v>95</v>
      </c>
      <c r="G517" s="205" t="s">
        <v>1</v>
      </c>
      <c r="H517" s="138" t="str">
        <f>IF(OR(G517="中止",G517="取消"),"998",IF(ISNA(MATCH($E517,施設情報!$B$2:$B$96,0)),"999",INDEX(施設情報!$C$2:$C$96,MATCH($E517,施設情報!$B$2:$B$96,0))))</f>
        <v>024</v>
      </c>
      <c r="I517" s="139">
        <f t="shared" ref="I517:I580" si="137">B517</f>
        <v>46444</v>
      </c>
      <c r="J517" s="137" t="str">
        <f t="shared" ref="J517:J580" si="138">H517&amp;"-"&amp;I517</f>
        <v>024-46444</v>
      </c>
      <c r="K517" s="137">
        <f t="shared" ref="K517:K580" si="139">C517/24</f>
        <v>0</v>
      </c>
      <c r="L517" s="137">
        <f t="shared" ref="L517:L580" si="140">D517/24</f>
        <v>1</v>
      </c>
      <c r="M517" s="137">
        <f t="shared" si="135"/>
        <v>100</v>
      </c>
      <c r="N517" s="137">
        <f t="shared" si="135"/>
        <v>100</v>
      </c>
      <c r="O517" s="137">
        <f t="shared" si="135"/>
        <v>100</v>
      </c>
      <c r="P517" s="137">
        <f t="shared" si="135"/>
        <v>100</v>
      </c>
      <c r="Q517" s="137">
        <f t="shared" si="135"/>
        <v>100</v>
      </c>
      <c r="R517" s="137">
        <f t="shared" si="135"/>
        <v>100</v>
      </c>
      <c r="S517" s="137">
        <f t="shared" si="135"/>
        <v>100</v>
      </c>
      <c r="T517" s="137">
        <f t="shared" si="135"/>
        <v>100</v>
      </c>
      <c r="U517" s="137">
        <f t="shared" si="135"/>
        <v>100</v>
      </c>
      <c r="V517" s="137">
        <f t="shared" si="135"/>
        <v>100</v>
      </c>
      <c r="W517" s="137">
        <f t="shared" si="136"/>
        <v>100</v>
      </c>
      <c r="X517" s="137">
        <f t="shared" si="136"/>
        <v>100</v>
      </c>
      <c r="Y517" s="137">
        <f t="shared" si="136"/>
        <v>100</v>
      </c>
      <c r="Z517" s="137">
        <f t="shared" si="136"/>
        <v>100</v>
      </c>
      <c r="AA517" s="137">
        <f t="shared" si="136"/>
        <v>100</v>
      </c>
      <c r="AB517" s="137">
        <f t="shared" si="136"/>
        <v>100</v>
      </c>
      <c r="AC517" s="137">
        <f t="shared" si="136"/>
        <v>100</v>
      </c>
      <c r="AD517" s="137">
        <f t="shared" si="136"/>
        <v>100</v>
      </c>
      <c r="AE517" s="137">
        <f t="shared" si="136"/>
        <v>100</v>
      </c>
      <c r="AF517" s="137">
        <f t="shared" si="136"/>
        <v>100</v>
      </c>
      <c r="AG517" s="137">
        <f t="shared" si="136"/>
        <v>100</v>
      </c>
      <c r="AH517" s="137">
        <f t="shared" si="136"/>
        <v>100</v>
      </c>
      <c r="AI517" s="137">
        <f t="shared" si="136"/>
        <v>100</v>
      </c>
      <c r="AJ517" s="137">
        <f t="shared" si="136"/>
        <v>100</v>
      </c>
      <c r="AK517" s="136">
        <f ca="1">IF(AND(AND($AK$3&lt;=B517,B517&lt;=$AK$1),B517&lt;&gt;""),1,0)</f>
        <v>1</v>
      </c>
      <c r="AL517" s="136">
        <f>IF(OR(F517="工事・メンテ（共用可）",F517="要調整"),0.5,IF(F517="ヘリ訓練日",0.4,1))</f>
        <v>1</v>
      </c>
      <c r="AM517" s="136">
        <v>1</v>
      </c>
    </row>
    <row r="518" spans="1:39" ht="37.5">
      <c r="A518" s="149">
        <v>17</v>
      </c>
      <c r="B518" s="150">
        <v>46445</v>
      </c>
      <c r="C518" s="156">
        <v>0</v>
      </c>
      <c r="D518" s="156">
        <v>24</v>
      </c>
      <c r="E518" s="152" t="s">
        <v>28</v>
      </c>
      <c r="F518" s="151" t="s">
        <v>29</v>
      </c>
      <c r="G518" s="154" t="s">
        <v>1</v>
      </c>
      <c r="H518" s="138" t="str">
        <f>IF(OR(G518="中止",G518="取消"),"998",IF(ISNA(MATCH($E518,施設情報!$B$2:$B$96,0)),"999",INDEX(施設情報!$C$2:$C$96,MATCH($E518,施設情報!$B$2:$B$96,0))))</f>
        <v>001</v>
      </c>
      <c r="I518" s="139">
        <f t="shared" si="137"/>
        <v>46445</v>
      </c>
      <c r="J518" s="137" t="str">
        <f t="shared" si="138"/>
        <v>001-46445</v>
      </c>
      <c r="K518" s="137">
        <f t="shared" si="139"/>
        <v>0</v>
      </c>
      <c r="L518" s="137">
        <f t="shared" si="140"/>
        <v>1</v>
      </c>
      <c r="M518" s="137">
        <f t="shared" si="135"/>
        <v>100</v>
      </c>
      <c r="N518" s="137">
        <f t="shared" si="135"/>
        <v>100</v>
      </c>
      <c r="O518" s="137">
        <f t="shared" si="135"/>
        <v>100</v>
      </c>
      <c r="P518" s="137">
        <f t="shared" si="135"/>
        <v>100</v>
      </c>
      <c r="Q518" s="137">
        <f t="shared" si="135"/>
        <v>100</v>
      </c>
      <c r="R518" s="137">
        <f t="shared" si="135"/>
        <v>100</v>
      </c>
      <c r="S518" s="137">
        <f t="shared" si="135"/>
        <v>100</v>
      </c>
      <c r="T518" s="137">
        <f t="shared" si="135"/>
        <v>100</v>
      </c>
      <c r="U518" s="137">
        <f t="shared" si="135"/>
        <v>100</v>
      </c>
      <c r="V518" s="137">
        <f t="shared" si="135"/>
        <v>100</v>
      </c>
      <c r="W518" s="137">
        <f t="shared" si="136"/>
        <v>100</v>
      </c>
      <c r="X518" s="137">
        <f t="shared" si="136"/>
        <v>100</v>
      </c>
      <c r="Y518" s="137">
        <f t="shared" si="136"/>
        <v>100</v>
      </c>
      <c r="Z518" s="137">
        <f t="shared" si="136"/>
        <v>100</v>
      </c>
      <c r="AA518" s="137">
        <f t="shared" si="136"/>
        <v>100</v>
      </c>
      <c r="AB518" s="137">
        <f t="shared" si="136"/>
        <v>100</v>
      </c>
      <c r="AC518" s="137">
        <f t="shared" si="136"/>
        <v>100</v>
      </c>
      <c r="AD518" s="137">
        <f t="shared" si="136"/>
        <v>100</v>
      </c>
      <c r="AE518" s="137">
        <f t="shared" si="136"/>
        <v>100</v>
      </c>
      <c r="AF518" s="137">
        <f t="shared" si="136"/>
        <v>100</v>
      </c>
      <c r="AG518" s="137">
        <f t="shared" si="136"/>
        <v>100</v>
      </c>
      <c r="AH518" s="137">
        <f t="shared" si="136"/>
        <v>100</v>
      </c>
      <c r="AI518" s="137">
        <f t="shared" si="136"/>
        <v>100</v>
      </c>
      <c r="AJ518" s="137">
        <f t="shared" si="136"/>
        <v>100</v>
      </c>
      <c r="AK518" s="136">
        <f ca="1">IF(AND(AND($AK$3&lt;=B518,B518&lt;=$AK$1),B518&lt;&gt;""),1,0)</f>
        <v>1</v>
      </c>
      <c r="AL518" s="136">
        <f>IF(OR(F518="工事・メンテ（共用可）",F518="要調整"),0.5,IF(F518="ヘリ訓練日",0.4,1))</f>
        <v>1</v>
      </c>
      <c r="AM518" s="136">
        <v>1</v>
      </c>
    </row>
    <row r="519" spans="1:39" ht="56.25">
      <c r="A519" s="149">
        <v>361</v>
      </c>
      <c r="B519" s="150">
        <v>46445</v>
      </c>
      <c r="C519" s="156">
        <v>0</v>
      </c>
      <c r="D519" s="156">
        <v>24</v>
      </c>
      <c r="E519" s="152" t="s">
        <v>52</v>
      </c>
      <c r="F519" s="151" t="s">
        <v>95</v>
      </c>
      <c r="G519" s="205" t="s">
        <v>1</v>
      </c>
      <c r="H519" s="138" t="str">
        <f>IF(OR(G519="中止",G519="取消"),"998",IF(ISNA(MATCH($E519,施設情報!$B$2:$B$96,0)),"999",INDEX(施設情報!$C$2:$C$96,MATCH($E519,施設情報!$B$2:$B$96,0))))</f>
        <v>024</v>
      </c>
      <c r="I519" s="139">
        <f t="shared" si="137"/>
        <v>46445</v>
      </c>
      <c r="J519" s="137" t="str">
        <f t="shared" si="138"/>
        <v>024-46445</v>
      </c>
      <c r="K519" s="137">
        <f t="shared" si="139"/>
        <v>0</v>
      </c>
      <c r="L519" s="137">
        <f t="shared" si="140"/>
        <v>1</v>
      </c>
      <c r="M519" s="137">
        <f t="shared" si="135"/>
        <v>100</v>
      </c>
      <c r="N519" s="137">
        <f t="shared" si="135"/>
        <v>100</v>
      </c>
      <c r="O519" s="137">
        <f t="shared" si="135"/>
        <v>100</v>
      </c>
      <c r="P519" s="137">
        <f t="shared" si="135"/>
        <v>100</v>
      </c>
      <c r="Q519" s="137">
        <f t="shared" si="135"/>
        <v>100</v>
      </c>
      <c r="R519" s="137">
        <f t="shared" si="135"/>
        <v>100</v>
      </c>
      <c r="S519" s="137">
        <f t="shared" si="135"/>
        <v>100</v>
      </c>
      <c r="T519" s="137">
        <f t="shared" si="135"/>
        <v>100</v>
      </c>
      <c r="U519" s="137">
        <f t="shared" si="135"/>
        <v>100</v>
      </c>
      <c r="V519" s="137">
        <f t="shared" si="135"/>
        <v>100</v>
      </c>
      <c r="W519" s="137">
        <f t="shared" si="136"/>
        <v>100</v>
      </c>
      <c r="X519" s="137">
        <f t="shared" si="136"/>
        <v>100</v>
      </c>
      <c r="Y519" s="137">
        <f t="shared" si="136"/>
        <v>100</v>
      </c>
      <c r="Z519" s="137">
        <f t="shared" si="136"/>
        <v>100</v>
      </c>
      <c r="AA519" s="137">
        <f t="shared" si="136"/>
        <v>100</v>
      </c>
      <c r="AB519" s="137">
        <f t="shared" si="136"/>
        <v>100</v>
      </c>
      <c r="AC519" s="137">
        <f t="shared" si="136"/>
        <v>100</v>
      </c>
      <c r="AD519" s="137">
        <f t="shared" si="136"/>
        <v>100</v>
      </c>
      <c r="AE519" s="137">
        <f t="shared" si="136"/>
        <v>100</v>
      </c>
      <c r="AF519" s="137">
        <f t="shared" si="136"/>
        <v>100</v>
      </c>
      <c r="AG519" s="137">
        <f t="shared" si="136"/>
        <v>100</v>
      </c>
      <c r="AH519" s="137">
        <f t="shared" si="136"/>
        <v>100</v>
      </c>
      <c r="AI519" s="137">
        <f t="shared" si="136"/>
        <v>100</v>
      </c>
      <c r="AJ519" s="137">
        <f t="shared" si="136"/>
        <v>100</v>
      </c>
      <c r="AK519" s="136">
        <f ca="1">IF(AND(AND($AK$3&lt;=B519,B519&lt;=$AK$1),B519&lt;&gt;""),1,0)</f>
        <v>1</v>
      </c>
      <c r="AL519" s="136">
        <f>IF(OR(F519="工事・メンテ（共用可）",F519="要調整"),0.5,IF(F519="ヘリ訓練日",0.4,1))</f>
        <v>1</v>
      </c>
      <c r="AM519" s="136">
        <v>1</v>
      </c>
    </row>
    <row r="520" spans="1:39" ht="37.5">
      <c r="A520" s="149">
        <v>18</v>
      </c>
      <c r="B520" s="150">
        <v>46446</v>
      </c>
      <c r="C520" s="156">
        <v>0</v>
      </c>
      <c r="D520" s="156">
        <v>24</v>
      </c>
      <c r="E520" s="152" t="s">
        <v>28</v>
      </c>
      <c r="F520" s="151" t="s">
        <v>29</v>
      </c>
      <c r="G520" s="154" t="s">
        <v>1</v>
      </c>
      <c r="H520" s="138" t="str">
        <f>IF(OR(G520="中止",G520="取消"),"998",IF(ISNA(MATCH($E520,施設情報!$B$2:$B$96,0)),"999",INDEX(施設情報!$C$2:$C$96,MATCH($E520,施設情報!$B$2:$B$96,0))))</f>
        <v>001</v>
      </c>
      <c r="I520" s="139">
        <f t="shared" si="137"/>
        <v>46446</v>
      </c>
      <c r="J520" s="137" t="str">
        <f t="shared" si="138"/>
        <v>001-46446</v>
      </c>
      <c r="K520" s="137">
        <f t="shared" si="139"/>
        <v>0</v>
      </c>
      <c r="L520" s="137">
        <f t="shared" si="140"/>
        <v>1</v>
      </c>
      <c r="M520" s="137">
        <f t="shared" si="135"/>
        <v>100</v>
      </c>
      <c r="N520" s="137">
        <f t="shared" si="135"/>
        <v>100</v>
      </c>
      <c r="O520" s="137">
        <f t="shared" si="135"/>
        <v>100</v>
      </c>
      <c r="P520" s="137">
        <f t="shared" si="135"/>
        <v>100</v>
      </c>
      <c r="Q520" s="137">
        <f t="shared" si="135"/>
        <v>100</v>
      </c>
      <c r="R520" s="137">
        <f t="shared" si="135"/>
        <v>100</v>
      </c>
      <c r="S520" s="137">
        <f t="shared" si="135"/>
        <v>100</v>
      </c>
      <c r="T520" s="137">
        <f t="shared" si="135"/>
        <v>100</v>
      </c>
      <c r="U520" s="137">
        <f t="shared" si="135"/>
        <v>100</v>
      </c>
      <c r="V520" s="137">
        <f t="shared" si="135"/>
        <v>100</v>
      </c>
      <c r="W520" s="137">
        <f t="shared" si="136"/>
        <v>100</v>
      </c>
      <c r="X520" s="137">
        <f t="shared" si="136"/>
        <v>100</v>
      </c>
      <c r="Y520" s="137">
        <f t="shared" si="136"/>
        <v>100</v>
      </c>
      <c r="Z520" s="137">
        <f t="shared" si="136"/>
        <v>100</v>
      </c>
      <c r="AA520" s="137">
        <f t="shared" si="136"/>
        <v>100</v>
      </c>
      <c r="AB520" s="137">
        <f t="shared" si="136"/>
        <v>100</v>
      </c>
      <c r="AC520" s="137">
        <f t="shared" si="136"/>
        <v>100</v>
      </c>
      <c r="AD520" s="137">
        <f t="shared" si="136"/>
        <v>100</v>
      </c>
      <c r="AE520" s="137">
        <f t="shared" si="136"/>
        <v>100</v>
      </c>
      <c r="AF520" s="137">
        <f t="shared" si="136"/>
        <v>100</v>
      </c>
      <c r="AG520" s="137">
        <f t="shared" si="136"/>
        <v>100</v>
      </c>
      <c r="AH520" s="137">
        <f t="shared" si="136"/>
        <v>100</v>
      </c>
      <c r="AI520" s="137">
        <f t="shared" si="136"/>
        <v>100</v>
      </c>
      <c r="AJ520" s="137">
        <f t="shared" si="136"/>
        <v>100</v>
      </c>
      <c r="AK520" s="136">
        <f ca="1">IF(AND(AND($AK$3&lt;=B520,B520&lt;=$AK$1),B520&lt;&gt;""),1,0)</f>
        <v>1</v>
      </c>
      <c r="AL520" s="136">
        <f>IF(OR(F520="工事・メンテ（共用可）",F520="要調整"),0.5,IF(F520="ヘリ訓練日",0.4,1))</f>
        <v>1</v>
      </c>
      <c r="AM520" s="136">
        <v>1</v>
      </c>
    </row>
    <row r="521" spans="1:39" ht="56.25">
      <c r="A521" s="149">
        <v>362</v>
      </c>
      <c r="B521" s="150">
        <v>46446</v>
      </c>
      <c r="C521" s="156">
        <v>0</v>
      </c>
      <c r="D521" s="156">
        <v>24</v>
      </c>
      <c r="E521" s="152" t="s">
        <v>52</v>
      </c>
      <c r="F521" s="151" t="s">
        <v>95</v>
      </c>
      <c r="G521" s="205" t="s">
        <v>1</v>
      </c>
      <c r="H521" s="138" t="str">
        <f>IF(OR(G521="中止",G521="取消"),"998",IF(ISNA(MATCH($E521,施設情報!$B$2:$B$96,0)),"999",INDEX(施設情報!$C$2:$C$96,MATCH($E521,施設情報!$B$2:$B$96,0))))</f>
        <v>024</v>
      </c>
      <c r="I521" s="139">
        <f t="shared" si="137"/>
        <v>46446</v>
      </c>
      <c r="J521" s="137" t="str">
        <f t="shared" si="138"/>
        <v>024-46446</v>
      </c>
      <c r="K521" s="137">
        <f t="shared" si="139"/>
        <v>0</v>
      </c>
      <c r="L521" s="137">
        <f t="shared" si="140"/>
        <v>1</v>
      </c>
      <c r="M521" s="137">
        <f t="shared" si="135"/>
        <v>100</v>
      </c>
      <c r="N521" s="137">
        <f t="shared" si="135"/>
        <v>100</v>
      </c>
      <c r="O521" s="137">
        <f t="shared" si="135"/>
        <v>100</v>
      </c>
      <c r="P521" s="137">
        <f t="shared" si="135"/>
        <v>100</v>
      </c>
      <c r="Q521" s="137">
        <f t="shared" si="135"/>
        <v>100</v>
      </c>
      <c r="R521" s="137">
        <f t="shared" si="135"/>
        <v>100</v>
      </c>
      <c r="S521" s="137">
        <f t="shared" si="135"/>
        <v>100</v>
      </c>
      <c r="T521" s="137">
        <f t="shared" si="135"/>
        <v>100</v>
      </c>
      <c r="U521" s="137">
        <f t="shared" si="135"/>
        <v>100</v>
      </c>
      <c r="V521" s="137">
        <f t="shared" si="135"/>
        <v>100</v>
      </c>
      <c r="W521" s="137">
        <f t="shared" si="136"/>
        <v>100</v>
      </c>
      <c r="X521" s="137">
        <f t="shared" si="136"/>
        <v>100</v>
      </c>
      <c r="Y521" s="137">
        <f t="shared" si="136"/>
        <v>100</v>
      </c>
      <c r="Z521" s="137">
        <f t="shared" si="136"/>
        <v>100</v>
      </c>
      <c r="AA521" s="137">
        <f t="shared" si="136"/>
        <v>100</v>
      </c>
      <c r="AB521" s="137">
        <f t="shared" si="136"/>
        <v>100</v>
      </c>
      <c r="AC521" s="137">
        <f t="shared" si="136"/>
        <v>100</v>
      </c>
      <c r="AD521" s="137">
        <f t="shared" si="136"/>
        <v>100</v>
      </c>
      <c r="AE521" s="137">
        <f t="shared" si="136"/>
        <v>100</v>
      </c>
      <c r="AF521" s="137">
        <f t="shared" si="136"/>
        <v>100</v>
      </c>
      <c r="AG521" s="137">
        <f t="shared" si="136"/>
        <v>100</v>
      </c>
      <c r="AH521" s="137">
        <f t="shared" si="136"/>
        <v>100</v>
      </c>
      <c r="AI521" s="137">
        <f t="shared" si="136"/>
        <v>100</v>
      </c>
      <c r="AJ521" s="137">
        <f t="shared" si="136"/>
        <v>100</v>
      </c>
      <c r="AK521" s="136">
        <f ca="1">IF(AND(AND($AK$3&lt;=B521,B521&lt;=$AK$1),B521&lt;&gt;""),1,0)</f>
        <v>1</v>
      </c>
      <c r="AL521" s="136">
        <f>IF(OR(F521="工事・メンテ（共用可）",F521="要調整"),0.5,IF(F521="ヘリ訓練日",0.4,1))</f>
        <v>1</v>
      </c>
      <c r="AM521" s="136">
        <v>1</v>
      </c>
    </row>
    <row r="522" spans="1:39" ht="56.25">
      <c r="A522" s="149">
        <v>363</v>
      </c>
      <c r="B522" s="150">
        <v>46447</v>
      </c>
      <c r="C522" s="156">
        <v>0</v>
      </c>
      <c r="D522" s="156">
        <v>24</v>
      </c>
      <c r="E522" s="152" t="s">
        <v>52</v>
      </c>
      <c r="F522" s="151" t="s">
        <v>95</v>
      </c>
      <c r="G522" s="205" t="s">
        <v>1</v>
      </c>
      <c r="H522" s="138" t="str">
        <f>IF(OR(G522="中止",G522="取消"),"998",IF(ISNA(MATCH($E522,施設情報!$B$2:$B$96,0)),"999",INDEX(施設情報!$C$2:$C$96,MATCH($E522,施設情報!$B$2:$B$96,0))))</f>
        <v>024</v>
      </c>
      <c r="I522" s="139">
        <f t="shared" si="137"/>
        <v>46447</v>
      </c>
      <c r="J522" s="137" t="str">
        <f t="shared" si="138"/>
        <v>024-46447</v>
      </c>
      <c r="K522" s="137">
        <f t="shared" si="139"/>
        <v>0</v>
      </c>
      <c r="L522" s="137">
        <f t="shared" si="140"/>
        <v>1</v>
      </c>
      <c r="M522" s="137">
        <f t="shared" si="135"/>
        <v>100</v>
      </c>
      <c r="N522" s="137">
        <f t="shared" si="135"/>
        <v>100</v>
      </c>
      <c r="O522" s="137">
        <f t="shared" si="135"/>
        <v>100</v>
      </c>
      <c r="P522" s="137">
        <f t="shared" si="135"/>
        <v>100</v>
      </c>
      <c r="Q522" s="137">
        <f t="shared" si="135"/>
        <v>100</v>
      </c>
      <c r="R522" s="137">
        <f t="shared" si="135"/>
        <v>100</v>
      </c>
      <c r="S522" s="137">
        <f t="shared" si="135"/>
        <v>100</v>
      </c>
      <c r="T522" s="137">
        <f t="shared" si="135"/>
        <v>100</v>
      </c>
      <c r="U522" s="137">
        <f t="shared" si="135"/>
        <v>100</v>
      </c>
      <c r="V522" s="137">
        <f t="shared" si="135"/>
        <v>100</v>
      </c>
      <c r="W522" s="137">
        <f t="shared" si="136"/>
        <v>100</v>
      </c>
      <c r="X522" s="137">
        <f t="shared" si="136"/>
        <v>100</v>
      </c>
      <c r="Y522" s="137">
        <f t="shared" si="136"/>
        <v>100</v>
      </c>
      <c r="Z522" s="137">
        <f t="shared" si="136"/>
        <v>100</v>
      </c>
      <c r="AA522" s="137">
        <f t="shared" si="136"/>
        <v>100</v>
      </c>
      <c r="AB522" s="137">
        <f t="shared" si="136"/>
        <v>100</v>
      </c>
      <c r="AC522" s="137">
        <f t="shared" si="136"/>
        <v>100</v>
      </c>
      <c r="AD522" s="137">
        <f t="shared" si="136"/>
        <v>100</v>
      </c>
      <c r="AE522" s="137">
        <f t="shared" si="136"/>
        <v>100</v>
      </c>
      <c r="AF522" s="137">
        <f t="shared" si="136"/>
        <v>100</v>
      </c>
      <c r="AG522" s="137">
        <f t="shared" si="136"/>
        <v>100</v>
      </c>
      <c r="AH522" s="137">
        <f t="shared" si="136"/>
        <v>100</v>
      </c>
      <c r="AI522" s="137">
        <f t="shared" si="136"/>
        <v>100</v>
      </c>
      <c r="AJ522" s="137">
        <f t="shared" si="136"/>
        <v>100</v>
      </c>
      <c r="AK522" s="136">
        <f ca="1">IF(AND(AND($AK$3&lt;=B522,B522&lt;=$AK$1),B522&lt;&gt;""),1,0)</f>
        <v>1</v>
      </c>
      <c r="AL522" s="136">
        <f>IF(OR(F522="工事・メンテ（共用可）",F522="要調整"),0.5,IF(F522="ヘリ訓練日",0.4,1))</f>
        <v>1</v>
      </c>
      <c r="AM522" s="136">
        <v>1</v>
      </c>
    </row>
    <row r="523" spans="1:39" ht="56.25">
      <c r="A523" s="149">
        <v>364</v>
      </c>
      <c r="B523" s="150">
        <v>46448</v>
      </c>
      <c r="C523" s="156">
        <v>0</v>
      </c>
      <c r="D523" s="156">
        <v>24</v>
      </c>
      <c r="E523" s="152" t="s">
        <v>52</v>
      </c>
      <c r="F523" s="151" t="s">
        <v>95</v>
      </c>
      <c r="G523" s="205" t="s">
        <v>1</v>
      </c>
      <c r="H523" s="138" t="str">
        <f>IF(OR(G523="中止",G523="取消"),"998",IF(ISNA(MATCH($E523,施設情報!$B$2:$B$96,0)),"999",INDEX(施設情報!$C$2:$C$96,MATCH($E523,施設情報!$B$2:$B$96,0))))</f>
        <v>024</v>
      </c>
      <c r="I523" s="139">
        <f t="shared" si="137"/>
        <v>46448</v>
      </c>
      <c r="J523" s="137" t="str">
        <f t="shared" si="138"/>
        <v>024-46448</v>
      </c>
      <c r="K523" s="137">
        <f t="shared" si="139"/>
        <v>0</v>
      </c>
      <c r="L523" s="137">
        <f t="shared" si="140"/>
        <v>1</v>
      </c>
      <c r="M523" s="137">
        <f t="shared" si="135"/>
        <v>100</v>
      </c>
      <c r="N523" s="137">
        <f t="shared" si="135"/>
        <v>100</v>
      </c>
      <c r="O523" s="137">
        <f t="shared" si="135"/>
        <v>100</v>
      </c>
      <c r="P523" s="137">
        <f t="shared" si="135"/>
        <v>100</v>
      </c>
      <c r="Q523" s="137">
        <f t="shared" si="135"/>
        <v>100</v>
      </c>
      <c r="R523" s="137">
        <f t="shared" si="135"/>
        <v>100</v>
      </c>
      <c r="S523" s="137">
        <f t="shared" si="135"/>
        <v>100</v>
      </c>
      <c r="T523" s="137">
        <f t="shared" si="135"/>
        <v>100</v>
      </c>
      <c r="U523" s="137">
        <f t="shared" si="135"/>
        <v>100</v>
      </c>
      <c r="V523" s="137">
        <f t="shared" si="135"/>
        <v>100</v>
      </c>
      <c r="W523" s="137">
        <f t="shared" si="136"/>
        <v>100</v>
      </c>
      <c r="X523" s="137">
        <f t="shared" si="136"/>
        <v>100</v>
      </c>
      <c r="Y523" s="137">
        <f t="shared" si="136"/>
        <v>100</v>
      </c>
      <c r="Z523" s="137">
        <f t="shared" si="136"/>
        <v>100</v>
      </c>
      <c r="AA523" s="137">
        <f t="shared" si="136"/>
        <v>100</v>
      </c>
      <c r="AB523" s="137">
        <f t="shared" si="136"/>
        <v>100</v>
      </c>
      <c r="AC523" s="137">
        <f t="shared" si="136"/>
        <v>100</v>
      </c>
      <c r="AD523" s="137">
        <f t="shared" si="136"/>
        <v>100</v>
      </c>
      <c r="AE523" s="137">
        <f t="shared" si="136"/>
        <v>100</v>
      </c>
      <c r="AF523" s="137">
        <f t="shared" si="136"/>
        <v>100</v>
      </c>
      <c r="AG523" s="137">
        <f t="shared" si="136"/>
        <v>100</v>
      </c>
      <c r="AH523" s="137">
        <f t="shared" si="136"/>
        <v>100</v>
      </c>
      <c r="AI523" s="137">
        <f t="shared" si="136"/>
        <v>100</v>
      </c>
      <c r="AJ523" s="137">
        <f t="shared" si="136"/>
        <v>100</v>
      </c>
      <c r="AK523" s="136">
        <f ca="1">IF(AND(AND($AK$3&lt;=B523,B523&lt;=$AK$1),B523&lt;&gt;""),1,0)</f>
        <v>1</v>
      </c>
      <c r="AL523" s="136">
        <f>IF(OR(F523="工事・メンテ（共用可）",F523="要調整"),0.5,IF(F523="ヘリ訓練日",0.4,1))</f>
        <v>1</v>
      </c>
      <c r="AM523" s="136">
        <v>1</v>
      </c>
    </row>
    <row r="524" spans="1:39" ht="56.25">
      <c r="A524" s="149">
        <v>365</v>
      </c>
      <c r="B524" s="150">
        <v>46449</v>
      </c>
      <c r="C524" s="156">
        <v>0</v>
      </c>
      <c r="D524" s="156">
        <v>24</v>
      </c>
      <c r="E524" s="152" t="s">
        <v>52</v>
      </c>
      <c r="F524" s="151" t="s">
        <v>95</v>
      </c>
      <c r="G524" s="205" t="s">
        <v>1</v>
      </c>
      <c r="H524" s="138" t="str">
        <f>IF(OR(G524="中止",G524="取消"),"998",IF(ISNA(MATCH($E524,施設情報!$B$2:$B$96,0)),"999",INDEX(施設情報!$C$2:$C$96,MATCH($E524,施設情報!$B$2:$B$96,0))))</f>
        <v>024</v>
      </c>
      <c r="I524" s="139">
        <f t="shared" si="137"/>
        <v>46449</v>
      </c>
      <c r="J524" s="137" t="str">
        <f t="shared" si="138"/>
        <v>024-46449</v>
      </c>
      <c r="K524" s="137">
        <f t="shared" si="139"/>
        <v>0</v>
      </c>
      <c r="L524" s="137">
        <f t="shared" si="140"/>
        <v>1</v>
      </c>
      <c r="M524" s="137">
        <f t="shared" si="135"/>
        <v>100</v>
      </c>
      <c r="N524" s="137">
        <f t="shared" si="135"/>
        <v>100</v>
      </c>
      <c r="O524" s="137">
        <f t="shared" si="135"/>
        <v>100</v>
      </c>
      <c r="P524" s="137">
        <f t="shared" si="135"/>
        <v>100</v>
      </c>
      <c r="Q524" s="137">
        <f t="shared" si="135"/>
        <v>100</v>
      </c>
      <c r="R524" s="137">
        <f t="shared" si="135"/>
        <v>100</v>
      </c>
      <c r="S524" s="137">
        <f t="shared" si="135"/>
        <v>100</v>
      </c>
      <c r="T524" s="137">
        <f t="shared" si="135"/>
        <v>100</v>
      </c>
      <c r="U524" s="137">
        <f t="shared" si="135"/>
        <v>100</v>
      </c>
      <c r="V524" s="137">
        <f t="shared" si="135"/>
        <v>100</v>
      </c>
      <c r="W524" s="137">
        <f t="shared" si="136"/>
        <v>100</v>
      </c>
      <c r="X524" s="137">
        <f t="shared" si="136"/>
        <v>100</v>
      </c>
      <c r="Y524" s="137">
        <f t="shared" si="136"/>
        <v>100</v>
      </c>
      <c r="Z524" s="137">
        <f t="shared" si="136"/>
        <v>100</v>
      </c>
      <c r="AA524" s="137">
        <f t="shared" si="136"/>
        <v>100</v>
      </c>
      <c r="AB524" s="137">
        <f t="shared" si="136"/>
        <v>100</v>
      </c>
      <c r="AC524" s="137">
        <f t="shared" si="136"/>
        <v>100</v>
      </c>
      <c r="AD524" s="137">
        <f t="shared" si="136"/>
        <v>100</v>
      </c>
      <c r="AE524" s="137">
        <f t="shared" si="136"/>
        <v>100</v>
      </c>
      <c r="AF524" s="137">
        <f t="shared" si="136"/>
        <v>100</v>
      </c>
      <c r="AG524" s="137">
        <f t="shared" si="136"/>
        <v>100</v>
      </c>
      <c r="AH524" s="137">
        <f t="shared" si="136"/>
        <v>100</v>
      </c>
      <c r="AI524" s="137">
        <f t="shared" si="136"/>
        <v>100</v>
      </c>
      <c r="AJ524" s="137">
        <f t="shared" si="136"/>
        <v>100</v>
      </c>
      <c r="AK524" s="136">
        <f ca="1">IF(AND(AND($AK$3&lt;=B524,B524&lt;=$AK$1),B524&lt;&gt;""),1,0)</f>
        <v>1</v>
      </c>
      <c r="AL524" s="136">
        <f>IF(OR(F524="工事・メンテ（共用可）",F524="要調整"),0.5,IF(F524="ヘリ訓練日",0.4,1))</f>
        <v>1</v>
      </c>
      <c r="AM524" s="136">
        <v>1</v>
      </c>
    </row>
    <row r="525" spans="1:39" ht="56.25">
      <c r="A525" s="149">
        <v>366</v>
      </c>
      <c r="B525" s="150">
        <v>46450</v>
      </c>
      <c r="C525" s="156">
        <v>0</v>
      </c>
      <c r="D525" s="156">
        <v>24</v>
      </c>
      <c r="E525" s="152" t="s">
        <v>52</v>
      </c>
      <c r="F525" s="151" t="s">
        <v>95</v>
      </c>
      <c r="G525" s="205" t="s">
        <v>1</v>
      </c>
      <c r="H525" s="138" t="str">
        <f>IF(OR(G525="中止",G525="取消"),"998",IF(ISNA(MATCH($E525,施設情報!$B$2:$B$96,0)),"999",INDEX(施設情報!$C$2:$C$96,MATCH($E525,施設情報!$B$2:$B$96,0))))</f>
        <v>024</v>
      </c>
      <c r="I525" s="139">
        <f t="shared" si="137"/>
        <v>46450</v>
      </c>
      <c r="J525" s="137" t="str">
        <f t="shared" si="138"/>
        <v>024-46450</v>
      </c>
      <c r="K525" s="137">
        <f t="shared" si="139"/>
        <v>0</v>
      </c>
      <c r="L525" s="137">
        <f t="shared" si="140"/>
        <v>1</v>
      </c>
      <c r="M525" s="137">
        <f t="shared" ref="M525:V534" si="141">IF(AND(M$3&gt;=$K525,M$3&lt;$L525),100*$AM525,0)</f>
        <v>100</v>
      </c>
      <c r="N525" s="137">
        <f t="shared" si="141"/>
        <v>100</v>
      </c>
      <c r="O525" s="137">
        <f t="shared" si="141"/>
        <v>100</v>
      </c>
      <c r="P525" s="137">
        <f t="shared" si="141"/>
        <v>100</v>
      </c>
      <c r="Q525" s="137">
        <f t="shared" si="141"/>
        <v>100</v>
      </c>
      <c r="R525" s="137">
        <f t="shared" si="141"/>
        <v>100</v>
      </c>
      <c r="S525" s="137">
        <f t="shared" si="141"/>
        <v>100</v>
      </c>
      <c r="T525" s="137">
        <f t="shared" si="141"/>
        <v>100</v>
      </c>
      <c r="U525" s="137">
        <f t="shared" si="141"/>
        <v>100</v>
      </c>
      <c r="V525" s="137">
        <f t="shared" si="141"/>
        <v>100</v>
      </c>
      <c r="W525" s="137">
        <f t="shared" ref="W525:AJ534" si="142">IF(AND(W$3&gt;=$K525,W$3&lt;$L525),100*$AM525,0)</f>
        <v>100</v>
      </c>
      <c r="X525" s="137">
        <f t="shared" si="142"/>
        <v>100</v>
      </c>
      <c r="Y525" s="137">
        <f t="shared" si="142"/>
        <v>100</v>
      </c>
      <c r="Z525" s="137">
        <f t="shared" si="142"/>
        <v>100</v>
      </c>
      <c r="AA525" s="137">
        <f t="shared" si="142"/>
        <v>100</v>
      </c>
      <c r="AB525" s="137">
        <f t="shared" si="142"/>
        <v>100</v>
      </c>
      <c r="AC525" s="137">
        <f t="shared" si="142"/>
        <v>100</v>
      </c>
      <c r="AD525" s="137">
        <f t="shared" si="142"/>
        <v>100</v>
      </c>
      <c r="AE525" s="137">
        <f t="shared" si="142"/>
        <v>100</v>
      </c>
      <c r="AF525" s="137">
        <f t="shared" si="142"/>
        <v>100</v>
      </c>
      <c r="AG525" s="137">
        <f t="shared" si="142"/>
        <v>100</v>
      </c>
      <c r="AH525" s="137">
        <f t="shared" si="142"/>
        <v>100</v>
      </c>
      <c r="AI525" s="137">
        <f t="shared" si="142"/>
        <v>100</v>
      </c>
      <c r="AJ525" s="137">
        <f t="shared" si="142"/>
        <v>100</v>
      </c>
      <c r="AK525" s="136">
        <f ca="1">IF(AND(AND($AK$3&lt;=B525,B525&lt;=$AK$1),B525&lt;&gt;""),1,0)</f>
        <v>1</v>
      </c>
      <c r="AL525" s="136">
        <f>IF(OR(F525="工事・メンテ（共用可）",F525="要調整"),0.5,IF(F525="ヘリ訓練日",0.4,1))</f>
        <v>1</v>
      </c>
      <c r="AM525" s="136">
        <v>1</v>
      </c>
    </row>
    <row r="526" spans="1:39" ht="56.25">
      <c r="A526" s="149">
        <v>367</v>
      </c>
      <c r="B526" s="150">
        <v>46451</v>
      </c>
      <c r="C526" s="156">
        <v>0</v>
      </c>
      <c r="D526" s="156">
        <v>24</v>
      </c>
      <c r="E526" s="152" t="s">
        <v>52</v>
      </c>
      <c r="F526" s="151" t="s">
        <v>95</v>
      </c>
      <c r="G526" s="205" t="s">
        <v>1</v>
      </c>
      <c r="H526" s="138" t="str">
        <f>IF(OR(G526="中止",G526="取消"),"998",IF(ISNA(MATCH($E526,施設情報!$B$2:$B$96,0)),"999",INDEX(施設情報!$C$2:$C$96,MATCH($E526,施設情報!$B$2:$B$96,0))))</f>
        <v>024</v>
      </c>
      <c r="I526" s="139">
        <f t="shared" si="137"/>
        <v>46451</v>
      </c>
      <c r="J526" s="137" t="str">
        <f t="shared" si="138"/>
        <v>024-46451</v>
      </c>
      <c r="K526" s="137">
        <f t="shared" si="139"/>
        <v>0</v>
      </c>
      <c r="L526" s="137">
        <f t="shared" si="140"/>
        <v>1</v>
      </c>
      <c r="M526" s="137">
        <f t="shared" si="141"/>
        <v>100</v>
      </c>
      <c r="N526" s="137">
        <f t="shared" si="141"/>
        <v>100</v>
      </c>
      <c r="O526" s="137">
        <f t="shared" si="141"/>
        <v>100</v>
      </c>
      <c r="P526" s="137">
        <f t="shared" si="141"/>
        <v>100</v>
      </c>
      <c r="Q526" s="137">
        <f t="shared" si="141"/>
        <v>100</v>
      </c>
      <c r="R526" s="137">
        <f t="shared" si="141"/>
        <v>100</v>
      </c>
      <c r="S526" s="137">
        <f t="shared" si="141"/>
        <v>100</v>
      </c>
      <c r="T526" s="137">
        <f t="shared" si="141"/>
        <v>100</v>
      </c>
      <c r="U526" s="137">
        <f t="shared" si="141"/>
        <v>100</v>
      </c>
      <c r="V526" s="137">
        <f t="shared" si="141"/>
        <v>100</v>
      </c>
      <c r="W526" s="137">
        <f t="shared" si="142"/>
        <v>100</v>
      </c>
      <c r="X526" s="137">
        <f t="shared" si="142"/>
        <v>100</v>
      </c>
      <c r="Y526" s="137">
        <f t="shared" si="142"/>
        <v>100</v>
      </c>
      <c r="Z526" s="137">
        <f t="shared" si="142"/>
        <v>100</v>
      </c>
      <c r="AA526" s="137">
        <f t="shared" si="142"/>
        <v>100</v>
      </c>
      <c r="AB526" s="137">
        <f t="shared" si="142"/>
        <v>100</v>
      </c>
      <c r="AC526" s="137">
        <f t="shared" si="142"/>
        <v>100</v>
      </c>
      <c r="AD526" s="137">
        <f t="shared" si="142"/>
        <v>100</v>
      </c>
      <c r="AE526" s="137">
        <f t="shared" si="142"/>
        <v>100</v>
      </c>
      <c r="AF526" s="137">
        <f t="shared" si="142"/>
        <v>100</v>
      </c>
      <c r="AG526" s="137">
        <f t="shared" si="142"/>
        <v>100</v>
      </c>
      <c r="AH526" s="137">
        <f t="shared" si="142"/>
        <v>100</v>
      </c>
      <c r="AI526" s="137">
        <f t="shared" si="142"/>
        <v>100</v>
      </c>
      <c r="AJ526" s="137">
        <f t="shared" si="142"/>
        <v>100</v>
      </c>
      <c r="AK526" s="136">
        <f ca="1">IF(AND(AND($AK$3&lt;=B526,B526&lt;=$AK$1),B526&lt;&gt;""),1,0)</f>
        <v>1</v>
      </c>
      <c r="AL526" s="136">
        <f>IF(OR(F526="工事・メンテ（共用可）",F526="要調整"),0.5,IF(F526="ヘリ訓練日",0.4,1))</f>
        <v>1</v>
      </c>
      <c r="AM526" s="136">
        <v>1</v>
      </c>
    </row>
    <row r="527" spans="1:39" ht="37.5">
      <c r="A527" s="149">
        <v>19</v>
      </c>
      <c r="B527" s="150">
        <v>46452</v>
      </c>
      <c r="C527" s="156">
        <v>0</v>
      </c>
      <c r="D527" s="156">
        <v>24</v>
      </c>
      <c r="E527" s="152" t="s">
        <v>28</v>
      </c>
      <c r="F527" s="151" t="s">
        <v>29</v>
      </c>
      <c r="G527" s="154" t="s">
        <v>1</v>
      </c>
      <c r="H527" s="138" t="str">
        <f>IF(OR(G527="中止",G527="取消"),"998",IF(ISNA(MATCH($E527,施設情報!$B$2:$B$96,0)),"999",INDEX(施設情報!$C$2:$C$96,MATCH($E527,施設情報!$B$2:$B$96,0))))</f>
        <v>001</v>
      </c>
      <c r="I527" s="139">
        <f t="shared" si="137"/>
        <v>46452</v>
      </c>
      <c r="J527" s="137" t="str">
        <f t="shared" si="138"/>
        <v>001-46452</v>
      </c>
      <c r="K527" s="137">
        <f t="shared" si="139"/>
        <v>0</v>
      </c>
      <c r="L527" s="137">
        <f t="shared" si="140"/>
        <v>1</v>
      </c>
      <c r="M527" s="137">
        <f t="shared" si="141"/>
        <v>100</v>
      </c>
      <c r="N527" s="137">
        <f t="shared" si="141"/>
        <v>100</v>
      </c>
      <c r="O527" s="137">
        <f t="shared" si="141"/>
        <v>100</v>
      </c>
      <c r="P527" s="137">
        <f t="shared" si="141"/>
        <v>100</v>
      </c>
      <c r="Q527" s="137">
        <f t="shared" si="141"/>
        <v>100</v>
      </c>
      <c r="R527" s="137">
        <f t="shared" si="141"/>
        <v>100</v>
      </c>
      <c r="S527" s="137">
        <f t="shared" si="141"/>
        <v>100</v>
      </c>
      <c r="T527" s="137">
        <f t="shared" si="141"/>
        <v>100</v>
      </c>
      <c r="U527" s="137">
        <f t="shared" si="141"/>
        <v>100</v>
      </c>
      <c r="V527" s="137">
        <f t="shared" si="141"/>
        <v>100</v>
      </c>
      <c r="W527" s="137">
        <f t="shared" si="142"/>
        <v>100</v>
      </c>
      <c r="X527" s="137">
        <f t="shared" si="142"/>
        <v>100</v>
      </c>
      <c r="Y527" s="137">
        <f t="shared" si="142"/>
        <v>100</v>
      </c>
      <c r="Z527" s="137">
        <f t="shared" si="142"/>
        <v>100</v>
      </c>
      <c r="AA527" s="137">
        <f t="shared" si="142"/>
        <v>100</v>
      </c>
      <c r="AB527" s="137">
        <f t="shared" si="142"/>
        <v>100</v>
      </c>
      <c r="AC527" s="137">
        <f t="shared" si="142"/>
        <v>100</v>
      </c>
      <c r="AD527" s="137">
        <f t="shared" si="142"/>
        <v>100</v>
      </c>
      <c r="AE527" s="137">
        <f t="shared" si="142"/>
        <v>100</v>
      </c>
      <c r="AF527" s="137">
        <f t="shared" si="142"/>
        <v>100</v>
      </c>
      <c r="AG527" s="137">
        <f t="shared" si="142"/>
        <v>100</v>
      </c>
      <c r="AH527" s="137">
        <f t="shared" si="142"/>
        <v>100</v>
      </c>
      <c r="AI527" s="137">
        <f t="shared" si="142"/>
        <v>100</v>
      </c>
      <c r="AJ527" s="137">
        <f t="shared" si="142"/>
        <v>100</v>
      </c>
      <c r="AK527" s="136">
        <f ca="1">IF(AND(AND($AK$3&lt;=B527,B527&lt;=$AK$1),B527&lt;&gt;""),1,0)</f>
        <v>1</v>
      </c>
      <c r="AL527" s="136">
        <f>IF(OR(F527="工事・メンテ（共用可）",F527="要調整"),0.5,IF(F527="ヘリ訓練日",0.4,1))</f>
        <v>1</v>
      </c>
      <c r="AM527" s="136">
        <v>1</v>
      </c>
    </row>
    <row r="528" spans="1:39" ht="56.25">
      <c r="A528" s="149">
        <v>368</v>
      </c>
      <c r="B528" s="150">
        <v>46452</v>
      </c>
      <c r="C528" s="156">
        <v>0</v>
      </c>
      <c r="D528" s="156">
        <v>24</v>
      </c>
      <c r="E528" s="152" t="s">
        <v>52</v>
      </c>
      <c r="F528" s="151" t="s">
        <v>95</v>
      </c>
      <c r="G528" s="205" t="s">
        <v>1</v>
      </c>
      <c r="H528" s="138" t="str">
        <f>IF(OR(G528="中止",G528="取消"),"998",IF(ISNA(MATCH($E528,施設情報!$B$2:$B$96,0)),"999",INDEX(施設情報!$C$2:$C$96,MATCH($E528,施設情報!$B$2:$B$96,0))))</f>
        <v>024</v>
      </c>
      <c r="I528" s="139">
        <f t="shared" si="137"/>
        <v>46452</v>
      </c>
      <c r="J528" s="137" t="str">
        <f t="shared" si="138"/>
        <v>024-46452</v>
      </c>
      <c r="K528" s="137">
        <f t="shared" si="139"/>
        <v>0</v>
      </c>
      <c r="L528" s="137">
        <f t="shared" si="140"/>
        <v>1</v>
      </c>
      <c r="M528" s="137">
        <f t="shared" si="141"/>
        <v>100</v>
      </c>
      <c r="N528" s="137">
        <f t="shared" si="141"/>
        <v>100</v>
      </c>
      <c r="O528" s="137">
        <f t="shared" si="141"/>
        <v>100</v>
      </c>
      <c r="P528" s="137">
        <f t="shared" si="141"/>
        <v>100</v>
      </c>
      <c r="Q528" s="137">
        <f t="shared" si="141"/>
        <v>100</v>
      </c>
      <c r="R528" s="137">
        <f t="shared" si="141"/>
        <v>100</v>
      </c>
      <c r="S528" s="137">
        <f t="shared" si="141"/>
        <v>100</v>
      </c>
      <c r="T528" s="137">
        <f t="shared" si="141"/>
        <v>100</v>
      </c>
      <c r="U528" s="137">
        <f t="shared" si="141"/>
        <v>100</v>
      </c>
      <c r="V528" s="137">
        <f t="shared" si="141"/>
        <v>100</v>
      </c>
      <c r="W528" s="137">
        <f t="shared" si="142"/>
        <v>100</v>
      </c>
      <c r="X528" s="137">
        <f t="shared" si="142"/>
        <v>100</v>
      </c>
      <c r="Y528" s="137">
        <f t="shared" si="142"/>
        <v>100</v>
      </c>
      <c r="Z528" s="137">
        <f t="shared" si="142"/>
        <v>100</v>
      </c>
      <c r="AA528" s="137">
        <f t="shared" si="142"/>
        <v>100</v>
      </c>
      <c r="AB528" s="137">
        <f t="shared" si="142"/>
        <v>100</v>
      </c>
      <c r="AC528" s="137">
        <f t="shared" si="142"/>
        <v>100</v>
      </c>
      <c r="AD528" s="137">
        <f t="shared" si="142"/>
        <v>100</v>
      </c>
      <c r="AE528" s="137">
        <f t="shared" si="142"/>
        <v>100</v>
      </c>
      <c r="AF528" s="137">
        <f t="shared" si="142"/>
        <v>100</v>
      </c>
      <c r="AG528" s="137">
        <f t="shared" si="142"/>
        <v>100</v>
      </c>
      <c r="AH528" s="137">
        <f t="shared" si="142"/>
        <v>100</v>
      </c>
      <c r="AI528" s="137">
        <f t="shared" si="142"/>
        <v>100</v>
      </c>
      <c r="AJ528" s="137">
        <f t="shared" si="142"/>
        <v>100</v>
      </c>
      <c r="AK528" s="136">
        <f ca="1">IF(AND(AND($AK$3&lt;=B528,B528&lt;=$AK$1),B528&lt;&gt;""),1,0)</f>
        <v>1</v>
      </c>
      <c r="AL528" s="136">
        <f>IF(OR(F528="工事・メンテ（共用可）",F528="要調整"),0.5,IF(F528="ヘリ訓練日",0.4,1))</f>
        <v>1</v>
      </c>
      <c r="AM528" s="136">
        <v>1</v>
      </c>
    </row>
    <row r="529" spans="1:39" ht="37.5">
      <c r="A529" s="149">
        <v>20</v>
      </c>
      <c r="B529" s="150">
        <v>46453</v>
      </c>
      <c r="C529" s="156">
        <v>0</v>
      </c>
      <c r="D529" s="156">
        <v>24</v>
      </c>
      <c r="E529" s="152" t="s">
        <v>28</v>
      </c>
      <c r="F529" s="151" t="s">
        <v>29</v>
      </c>
      <c r="G529" s="154" t="s">
        <v>1</v>
      </c>
      <c r="H529" s="138" t="str">
        <f>IF(OR(G529="中止",G529="取消"),"998",IF(ISNA(MATCH($E529,施設情報!$B$2:$B$96,0)),"999",INDEX(施設情報!$C$2:$C$96,MATCH($E529,施設情報!$B$2:$B$96,0))))</f>
        <v>001</v>
      </c>
      <c r="I529" s="139">
        <f t="shared" si="137"/>
        <v>46453</v>
      </c>
      <c r="J529" s="137" t="str">
        <f t="shared" si="138"/>
        <v>001-46453</v>
      </c>
      <c r="K529" s="137">
        <f t="shared" si="139"/>
        <v>0</v>
      </c>
      <c r="L529" s="137">
        <f t="shared" si="140"/>
        <v>1</v>
      </c>
      <c r="M529" s="137">
        <f t="shared" si="141"/>
        <v>100</v>
      </c>
      <c r="N529" s="137">
        <f t="shared" si="141"/>
        <v>100</v>
      </c>
      <c r="O529" s="137">
        <f t="shared" si="141"/>
        <v>100</v>
      </c>
      <c r="P529" s="137">
        <f t="shared" si="141"/>
        <v>100</v>
      </c>
      <c r="Q529" s="137">
        <f t="shared" si="141"/>
        <v>100</v>
      </c>
      <c r="R529" s="137">
        <f t="shared" si="141"/>
        <v>100</v>
      </c>
      <c r="S529" s="137">
        <f t="shared" si="141"/>
        <v>100</v>
      </c>
      <c r="T529" s="137">
        <f t="shared" si="141"/>
        <v>100</v>
      </c>
      <c r="U529" s="137">
        <f t="shared" si="141"/>
        <v>100</v>
      </c>
      <c r="V529" s="137">
        <f t="shared" si="141"/>
        <v>100</v>
      </c>
      <c r="W529" s="137">
        <f t="shared" si="142"/>
        <v>100</v>
      </c>
      <c r="X529" s="137">
        <f t="shared" si="142"/>
        <v>100</v>
      </c>
      <c r="Y529" s="137">
        <f t="shared" si="142"/>
        <v>100</v>
      </c>
      <c r="Z529" s="137">
        <f t="shared" si="142"/>
        <v>100</v>
      </c>
      <c r="AA529" s="137">
        <f t="shared" si="142"/>
        <v>100</v>
      </c>
      <c r="AB529" s="137">
        <f t="shared" si="142"/>
        <v>100</v>
      </c>
      <c r="AC529" s="137">
        <f t="shared" si="142"/>
        <v>100</v>
      </c>
      <c r="AD529" s="137">
        <f t="shared" si="142"/>
        <v>100</v>
      </c>
      <c r="AE529" s="137">
        <f t="shared" si="142"/>
        <v>100</v>
      </c>
      <c r="AF529" s="137">
        <f t="shared" si="142"/>
        <v>100</v>
      </c>
      <c r="AG529" s="137">
        <f t="shared" si="142"/>
        <v>100</v>
      </c>
      <c r="AH529" s="137">
        <f t="shared" si="142"/>
        <v>100</v>
      </c>
      <c r="AI529" s="137">
        <f t="shared" si="142"/>
        <v>100</v>
      </c>
      <c r="AJ529" s="137">
        <f t="shared" si="142"/>
        <v>100</v>
      </c>
      <c r="AK529" s="136">
        <f ca="1">IF(AND(AND($AK$3&lt;=B529,B529&lt;=$AK$1),B529&lt;&gt;""),1,0)</f>
        <v>1</v>
      </c>
      <c r="AL529" s="136">
        <f>IF(OR(F529="工事・メンテ（共用可）",F529="要調整"),0.5,IF(F529="ヘリ訓練日",0.4,1))</f>
        <v>1</v>
      </c>
      <c r="AM529" s="136">
        <v>1</v>
      </c>
    </row>
    <row r="530" spans="1:39" ht="56.25">
      <c r="A530" s="149">
        <v>369</v>
      </c>
      <c r="B530" s="150">
        <v>46453</v>
      </c>
      <c r="C530" s="156">
        <v>0</v>
      </c>
      <c r="D530" s="156">
        <v>24</v>
      </c>
      <c r="E530" s="152" t="s">
        <v>52</v>
      </c>
      <c r="F530" s="151" t="s">
        <v>95</v>
      </c>
      <c r="G530" s="205" t="s">
        <v>1</v>
      </c>
      <c r="H530" s="138" t="str">
        <f>IF(OR(G530="中止",G530="取消"),"998",IF(ISNA(MATCH($E530,施設情報!$B$2:$B$96,0)),"999",INDEX(施設情報!$C$2:$C$96,MATCH($E530,施設情報!$B$2:$B$96,0))))</f>
        <v>024</v>
      </c>
      <c r="I530" s="139">
        <f t="shared" si="137"/>
        <v>46453</v>
      </c>
      <c r="J530" s="137" t="str">
        <f t="shared" si="138"/>
        <v>024-46453</v>
      </c>
      <c r="K530" s="137">
        <f t="shared" si="139"/>
        <v>0</v>
      </c>
      <c r="L530" s="137">
        <f t="shared" si="140"/>
        <v>1</v>
      </c>
      <c r="M530" s="137">
        <f t="shared" si="141"/>
        <v>100</v>
      </c>
      <c r="N530" s="137">
        <f t="shared" si="141"/>
        <v>100</v>
      </c>
      <c r="O530" s="137">
        <f t="shared" si="141"/>
        <v>100</v>
      </c>
      <c r="P530" s="137">
        <f t="shared" si="141"/>
        <v>100</v>
      </c>
      <c r="Q530" s="137">
        <f t="shared" si="141"/>
        <v>100</v>
      </c>
      <c r="R530" s="137">
        <f t="shared" si="141"/>
        <v>100</v>
      </c>
      <c r="S530" s="137">
        <f t="shared" si="141"/>
        <v>100</v>
      </c>
      <c r="T530" s="137">
        <f t="shared" si="141"/>
        <v>100</v>
      </c>
      <c r="U530" s="137">
        <f t="shared" si="141"/>
        <v>100</v>
      </c>
      <c r="V530" s="137">
        <f t="shared" si="141"/>
        <v>100</v>
      </c>
      <c r="W530" s="137">
        <f t="shared" si="142"/>
        <v>100</v>
      </c>
      <c r="X530" s="137">
        <f t="shared" si="142"/>
        <v>100</v>
      </c>
      <c r="Y530" s="137">
        <f t="shared" si="142"/>
        <v>100</v>
      </c>
      <c r="Z530" s="137">
        <f t="shared" si="142"/>
        <v>100</v>
      </c>
      <c r="AA530" s="137">
        <f t="shared" si="142"/>
        <v>100</v>
      </c>
      <c r="AB530" s="137">
        <f t="shared" si="142"/>
        <v>100</v>
      </c>
      <c r="AC530" s="137">
        <f t="shared" si="142"/>
        <v>100</v>
      </c>
      <c r="AD530" s="137">
        <f t="shared" si="142"/>
        <v>100</v>
      </c>
      <c r="AE530" s="137">
        <f t="shared" si="142"/>
        <v>100</v>
      </c>
      <c r="AF530" s="137">
        <f t="shared" si="142"/>
        <v>100</v>
      </c>
      <c r="AG530" s="137">
        <f t="shared" si="142"/>
        <v>100</v>
      </c>
      <c r="AH530" s="137">
        <f t="shared" si="142"/>
        <v>100</v>
      </c>
      <c r="AI530" s="137">
        <f t="shared" si="142"/>
        <v>100</v>
      </c>
      <c r="AJ530" s="137">
        <f t="shared" si="142"/>
        <v>100</v>
      </c>
      <c r="AK530" s="136">
        <f ca="1">IF(AND(AND($AK$3&lt;=B530,B530&lt;=$AK$1),B530&lt;&gt;""),1,0)</f>
        <v>1</v>
      </c>
      <c r="AL530" s="136">
        <f>IF(OR(F530="工事・メンテ（共用可）",F530="要調整"),0.5,IF(F530="ヘリ訓練日",0.4,1))</f>
        <v>1</v>
      </c>
      <c r="AM530" s="136">
        <v>1</v>
      </c>
    </row>
    <row r="531" spans="1:39" ht="54">
      <c r="A531" s="149">
        <v>293</v>
      </c>
      <c r="B531" s="210">
        <v>46454</v>
      </c>
      <c r="C531" s="211">
        <v>9</v>
      </c>
      <c r="D531" s="211">
        <v>17</v>
      </c>
      <c r="E531" s="152" t="s">
        <v>38</v>
      </c>
      <c r="F531" s="147" t="s">
        <v>490</v>
      </c>
      <c r="G531" s="205" t="s">
        <v>491</v>
      </c>
      <c r="H531" s="138" t="str">
        <f>IF(OR(G531="中止",G531="取消"),"998",IF(ISNA(MATCH($E531,施設情報!$B$2:$B$96,0)),"999",INDEX(施設情報!$C$2:$C$96,MATCH($E531,施設情報!$B$2:$B$96,0))))</f>
        <v>002</v>
      </c>
      <c r="I531" s="139">
        <f t="shared" si="137"/>
        <v>46454</v>
      </c>
      <c r="J531" s="137" t="str">
        <f t="shared" si="138"/>
        <v>002-46454</v>
      </c>
      <c r="K531" s="137">
        <f t="shared" si="139"/>
        <v>0.375</v>
      </c>
      <c r="L531" s="137">
        <f t="shared" si="140"/>
        <v>0.70833333333333337</v>
      </c>
      <c r="M531" s="137">
        <f t="shared" si="141"/>
        <v>0</v>
      </c>
      <c r="N531" s="137">
        <f t="shared" si="141"/>
        <v>0</v>
      </c>
      <c r="O531" s="137">
        <f t="shared" si="141"/>
        <v>0</v>
      </c>
      <c r="P531" s="137">
        <f t="shared" si="141"/>
        <v>0</v>
      </c>
      <c r="Q531" s="137">
        <f t="shared" si="141"/>
        <v>0</v>
      </c>
      <c r="R531" s="137">
        <f t="shared" si="141"/>
        <v>0</v>
      </c>
      <c r="S531" s="137">
        <f t="shared" si="141"/>
        <v>0</v>
      </c>
      <c r="T531" s="137">
        <f t="shared" si="141"/>
        <v>0</v>
      </c>
      <c r="U531" s="137">
        <f t="shared" si="141"/>
        <v>0</v>
      </c>
      <c r="V531" s="137">
        <f t="shared" si="141"/>
        <v>100</v>
      </c>
      <c r="W531" s="137">
        <f t="shared" si="142"/>
        <v>100</v>
      </c>
      <c r="X531" s="137">
        <f t="shared" si="142"/>
        <v>100</v>
      </c>
      <c r="Y531" s="137">
        <f t="shared" si="142"/>
        <v>100</v>
      </c>
      <c r="Z531" s="137">
        <f t="shared" si="142"/>
        <v>100</v>
      </c>
      <c r="AA531" s="137">
        <f t="shared" si="142"/>
        <v>100</v>
      </c>
      <c r="AB531" s="137">
        <f t="shared" si="142"/>
        <v>100</v>
      </c>
      <c r="AC531" s="137">
        <f t="shared" si="142"/>
        <v>100</v>
      </c>
      <c r="AD531" s="137">
        <f t="shared" si="142"/>
        <v>0</v>
      </c>
      <c r="AE531" s="137">
        <f t="shared" si="142"/>
        <v>0</v>
      </c>
      <c r="AF531" s="137">
        <f t="shared" si="142"/>
        <v>0</v>
      </c>
      <c r="AG531" s="137">
        <f t="shared" si="142"/>
        <v>0</v>
      </c>
      <c r="AH531" s="137">
        <f t="shared" si="142"/>
        <v>0</v>
      </c>
      <c r="AI531" s="137">
        <f t="shared" si="142"/>
        <v>0</v>
      </c>
      <c r="AJ531" s="137">
        <f t="shared" si="142"/>
        <v>0</v>
      </c>
      <c r="AK531" s="136">
        <f ca="1">IF(AND(AND($AK$3&lt;=B531,B531&lt;=$AK$1),B531&lt;&gt;""),1,0)</f>
        <v>1</v>
      </c>
      <c r="AL531" s="136">
        <f>IF(OR(F531="工事・メンテ（共用可）",F531="要調整"),0.5,IF(F531="ヘリ訓練日",0.4,1))</f>
        <v>1</v>
      </c>
      <c r="AM531" s="136">
        <v>1</v>
      </c>
    </row>
    <row r="532" spans="1:39" ht="56.25">
      <c r="A532" s="149">
        <v>370</v>
      </c>
      <c r="B532" s="150">
        <v>46454</v>
      </c>
      <c r="C532" s="156">
        <v>0</v>
      </c>
      <c r="D532" s="156">
        <v>24</v>
      </c>
      <c r="E532" s="152" t="s">
        <v>52</v>
      </c>
      <c r="F532" s="151" t="s">
        <v>95</v>
      </c>
      <c r="G532" s="205" t="s">
        <v>1</v>
      </c>
      <c r="H532" s="138" t="str">
        <f>IF(OR(G532="中止",G532="取消"),"998",IF(ISNA(MATCH($E532,施設情報!$B$2:$B$96,0)),"999",INDEX(施設情報!$C$2:$C$96,MATCH($E532,施設情報!$B$2:$B$96,0))))</f>
        <v>024</v>
      </c>
      <c r="I532" s="139">
        <f t="shared" si="137"/>
        <v>46454</v>
      </c>
      <c r="J532" s="137" t="str">
        <f t="shared" si="138"/>
        <v>024-46454</v>
      </c>
      <c r="K532" s="137">
        <f t="shared" si="139"/>
        <v>0</v>
      </c>
      <c r="L532" s="137">
        <f t="shared" si="140"/>
        <v>1</v>
      </c>
      <c r="M532" s="137">
        <f t="shared" si="141"/>
        <v>100</v>
      </c>
      <c r="N532" s="137">
        <f t="shared" si="141"/>
        <v>100</v>
      </c>
      <c r="O532" s="137">
        <f t="shared" si="141"/>
        <v>100</v>
      </c>
      <c r="P532" s="137">
        <f t="shared" si="141"/>
        <v>100</v>
      </c>
      <c r="Q532" s="137">
        <f t="shared" si="141"/>
        <v>100</v>
      </c>
      <c r="R532" s="137">
        <f t="shared" si="141"/>
        <v>100</v>
      </c>
      <c r="S532" s="137">
        <f t="shared" si="141"/>
        <v>100</v>
      </c>
      <c r="T532" s="137">
        <f t="shared" si="141"/>
        <v>100</v>
      </c>
      <c r="U532" s="137">
        <f t="shared" si="141"/>
        <v>100</v>
      </c>
      <c r="V532" s="137">
        <f t="shared" si="141"/>
        <v>100</v>
      </c>
      <c r="W532" s="137">
        <f t="shared" si="142"/>
        <v>100</v>
      </c>
      <c r="X532" s="137">
        <f t="shared" si="142"/>
        <v>100</v>
      </c>
      <c r="Y532" s="137">
        <f t="shared" si="142"/>
        <v>100</v>
      </c>
      <c r="Z532" s="137">
        <f t="shared" si="142"/>
        <v>100</v>
      </c>
      <c r="AA532" s="137">
        <f t="shared" si="142"/>
        <v>100</v>
      </c>
      <c r="AB532" s="137">
        <f t="shared" si="142"/>
        <v>100</v>
      </c>
      <c r="AC532" s="137">
        <f t="shared" si="142"/>
        <v>100</v>
      </c>
      <c r="AD532" s="137">
        <f t="shared" si="142"/>
        <v>100</v>
      </c>
      <c r="AE532" s="137">
        <f t="shared" si="142"/>
        <v>100</v>
      </c>
      <c r="AF532" s="137">
        <f t="shared" si="142"/>
        <v>100</v>
      </c>
      <c r="AG532" s="137">
        <f t="shared" si="142"/>
        <v>100</v>
      </c>
      <c r="AH532" s="137">
        <f t="shared" si="142"/>
        <v>100</v>
      </c>
      <c r="AI532" s="137">
        <f t="shared" si="142"/>
        <v>100</v>
      </c>
      <c r="AJ532" s="137">
        <f t="shared" si="142"/>
        <v>100</v>
      </c>
      <c r="AK532" s="136">
        <f ca="1">IF(AND(AND($AK$3&lt;=B532,B532&lt;=$AK$1),B532&lt;&gt;""),1,0)</f>
        <v>1</v>
      </c>
      <c r="AL532" s="136">
        <f>IF(OR(F532="工事・メンテ（共用可）",F532="要調整"),0.5,IF(F532="ヘリ訓練日",0.4,1))</f>
        <v>1</v>
      </c>
      <c r="AM532" s="136">
        <v>1</v>
      </c>
    </row>
    <row r="533" spans="1:39" ht="56.25">
      <c r="A533" s="149">
        <v>371</v>
      </c>
      <c r="B533" s="150">
        <v>46455</v>
      </c>
      <c r="C533" s="156">
        <v>0</v>
      </c>
      <c r="D533" s="156">
        <v>24</v>
      </c>
      <c r="E533" s="152" t="s">
        <v>52</v>
      </c>
      <c r="F533" s="151" t="s">
        <v>95</v>
      </c>
      <c r="G533" s="205" t="s">
        <v>1</v>
      </c>
      <c r="H533" s="138" t="str">
        <f>IF(OR(G533="中止",G533="取消"),"998",IF(ISNA(MATCH($E533,施設情報!$B$2:$B$96,0)),"999",INDEX(施設情報!$C$2:$C$96,MATCH($E533,施設情報!$B$2:$B$96,0))))</f>
        <v>024</v>
      </c>
      <c r="I533" s="139">
        <f t="shared" si="137"/>
        <v>46455</v>
      </c>
      <c r="J533" s="137" t="str">
        <f t="shared" si="138"/>
        <v>024-46455</v>
      </c>
      <c r="K533" s="137">
        <f t="shared" si="139"/>
        <v>0</v>
      </c>
      <c r="L533" s="137">
        <f t="shared" si="140"/>
        <v>1</v>
      </c>
      <c r="M533" s="137">
        <f t="shared" si="141"/>
        <v>100</v>
      </c>
      <c r="N533" s="137">
        <f t="shared" si="141"/>
        <v>100</v>
      </c>
      <c r="O533" s="137">
        <f t="shared" si="141"/>
        <v>100</v>
      </c>
      <c r="P533" s="137">
        <f t="shared" si="141"/>
        <v>100</v>
      </c>
      <c r="Q533" s="137">
        <f t="shared" si="141"/>
        <v>100</v>
      </c>
      <c r="R533" s="137">
        <f t="shared" si="141"/>
        <v>100</v>
      </c>
      <c r="S533" s="137">
        <f t="shared" si="141"/>
        <v>100</v>
      </c>
      <c r="T533" s="137">
        <f t="shared" si="141"/>
        <v>100</v>
      </c>
      <c r="U533" s="137">
        <f t="shared" si="141"/>
        <v>100</v>
      </c>
      <c r="V533" s="137">
        <f t="shared" si="141"/>
        <v>100</v>
      </c>
      <c r="W533" s="137">
        <f t="shared" si="142"/>
        <v>100</v>
      </c>
      <c r="X533" s="137">
        <f t="shared" si="142"/>
        <v>100</v>
      </c>
      <c r="Y533" s="137">
        <f t="shared" si="142"/>
        <v>100</v>
      </c>
      <c r="Z533" s="137">
        <f t="shared" si="142"/>
        <v>100</v>
      </c>
      <c r="AA533" s="137">
        <f t="shared" si="142"/>
        <v>100</v>
      </c>
      <c r="AB533" s="137">
        <f t="shared" si="142"/>
        <v>100</v>
      </c>
      <c r="AC533" s="137">
        <f t="shared" si="142"/>
        <v>100</v>
      </c>
      <c r="AD533" s="137">
        <f t="shared" si="142"/>
        <v>100</v>
      </c>
      <c r="AE533" s="137">
        <f t="shared" si="142"/>
        <v>100</v>
      </c>
      <c r="AF533" s="137">
        <f t="shared" si="142"/>
        <v>100</v>
      </c>
      <c r="AG533" s="137">
        <f t="shared" si="142"/>
        <v>100</v>
      </c>
      <c r="AH533" s="137">
        <f t="shared" si="142"/>
        <v>100</v>
      </c>
      <c r="AI533" s="137">
        <f t="shared" si="142"/>
        <v>100</v>
      </c>
      <c r="AJ533" s="137">
        <f t="shared" si="142"/>
        <v>100</v>
      </c>
      <c r="AK533" s="136">
        <f ca="1">IF(AND(AND($AK$3&lt;=B533,B533&lt;=$AK$1),B533&lt;&gt;""),1,0)</f>
        <v>1</v>
      </c>
      <c r="AL533" s="136">
        <f>IF(OR(F533="工事・メンテ（共用可）",F533="要調整"),0.5,IF(F533="ヘリ訓練日",0.4,1))</f>
        <v>1</v>
      </c>
      <c r="AM533" s="136">
        <v>1</v>
      </c>
    </row>
    <row r="534" spans="1:39" ht="56.25">
      <c r="A534" s="149">
        <v>372</v>
      </c>
      <c r="B534" s="150">
        <v>46456</v>
      </c>
      <c r="C534" s="156">
        <v>0</v>
      </c>
      <c r="D534" s="156">
        <v>24</v>
      </c>
      <c r="E534" s="152" t="s">
        <v>52</v>
      </c>
      <c r="F534" s="151" t="s">
        <v>95</v>
      </c>
      <c r="G534" s="205" t="s">
        <v>1</v>
      </c>
      <c r="H534" s="138" t="str">
        <f>IF(OR(G534="中止",G534="取消"),"998",IF(ISNA(MATCH($E534,施設情報!$B$2:$B$96,0)),"999",INDEX(施設情報!$C$2:$C$96,MATCH($E534,施設情報!$B$2:$B$96,0))))</f>
        <v>024</v>
      </c>
      <c r="I534" s="139">
        <f t="shared" si="137"/>
        <v>46456</v>
      </c>
      <c r="J534" s="137" t="str">
        <f t="shared" si="138"/>
        <v>024-46456</v>
      </c>
      <c r="K534" s="137">
        <f t="shared" si="139"/>
        <v>0</v>
      </c>
      <c r="L534" s="137">
        <f t="shared" si="140"/>
        <v>1</v>
      </c>
      <c r="M534" s="137">
        <f t="shared" si="141"/>
        <v>100</v>
      </c>
      <c r="N534" s="137">
        <f t="shared" si="141"/>
        <v>100</v>
      </c>
      <c r="O534" s="137">
        <f t="shared" si="141"/>
        <v>100</v>
      </c>
      <c r="P534" s="137">
        <f t="shared" si="141"/>
        <v>100</v>
      </c>
      <c r="Q534" s="137">
        <f t="shared" si="141"/>
        <v>100</v>
      </c>
      <c r="R534" s="137">
        <f t="shared" si="141"/>
        <v>100</v>
      </c>
      <c r="S534" s="137">
        <f t="shared" si="141"/>
        <v>100</v>
      </c>
      <c r="T534" s="137">
        <f t="shared" si="141"/>
        <v>100</v>
      </c>
      <c r="U534" s="137">
        <f t="shared" si="141"/>
        <v>100</v>
      </c>
      <c r="V534" s="137">
        <f t="shared" si="141"/>
        <v>100</v>
      </c>
      <c r="W534" s="137">
        <f t="shared" si="142"/>
        <v>100</v>
      </c>
      <c r="X534" s="137">
        <f t="shared" si="142"/>
        <v>100</v>
      </c>
      <c r="Y534" s="137">
        <f t="shared" si="142"/>
        <v>100</v>
      </c>
      <c r="Z534" s="137">
        <f t="shared" si="142"/>
        <v>100</v>
      </c>
      <c r="AA534" s="137">
        <f t="shared" si="142"/>
        <v>100</v>
      </c>
      <c r="AB534" s="137">
        <f t="shared" si="142"/>
        <v>100</v>
      </c>
      <c r="AC534" s="137">
        <f t="shared" si="142"/>
        <v>100</v>
      </c>
      <c r="AD534" s="137">
        <f t="shared" si="142"/>
        <v>100</v>
      </c>
      <c r="AE534" s="137">
        <f t="shared" si="142"/>
        <v>100</v>
      </c>
      <c r="AF534" s="137">
        <f t="shared" si="142"/>
        <v>100</v>
      </c>
      <c r="AG534" s="137">
        <f t="shared" si="142"/>
        <v>100</v>
      </c>
      <c r="AH534" s="137">
        <f t="shared" si="142"/>
        <v>100</v>
      </c>
      <c r="AI534" s="137">
        <f t="shared" si="142"/>
        <v>100</v>
      </c>
      <c r="AJ534" s="137">
        <f t="shared" si="142"/>
        <v>100</v>
      </c>
      <c r="AK534" s="136">
        <f ca="1">IF(AND(AND($AK$3&lt;=B534,B534&lt;=$AK$1),B534&lt;&gt;""),1,0)</f>
        <v>1</v>
      </c>
      <c r="AL534" s="136">
        <f>IF(OR(F534="工事・メンテ（共用可）",F534="要調整"),0.5,IF(F534="ヘリ訓練日",0.4,1))</f>
        <v>1</v>
      </c>
      <c r="AM534" s="136">
        <v>1</v>
      </c>
    </row>
    <row r="535" spans="1:39" ht="56.25">
      <c r="A535" s="149">
        <v>373</v>
      </c>
      <c r="B535" s="150">
        <v>46457</v>
      </c>
      <c r="C535" s="156">
        <v>0</v>
      </c>
      <c r="D535" s="156">
        <v>24</v>
      </c>
      <c r="E535" s="152" t="s">
        <v>52</v>
      </c>
      <c r="F535" s="151" t="s">
        <v>95</v>
      </c>
      <c r="G535" s="205" t="s">
        <v>1</v>
      </c>
      <c r="H535" s="138" t="str">
        <f>IF(OR(G535="中止",G535="取消"),"998",IF(ISNA(MATCH($E535,施設情報!$B$2:$B$96,0)),"999",INDEX(施設情報!$C$2:$C$96,MATCH($E535,施設情報!$B$2:$B$96,0))))</f>
        <v>024</v>
      </c>
      <c r="I535" s="139">
        <f t="shared" si="137"/>
        <v>46457</v>
      </c>
      <c r="J535" s="137" t="str">
        <f t="shared" si="138"/>
        <v>024-46457</v>
      </c>
      <c r="K535" s="137">
        <f t="shared" si="139"/>
        <v>0</v>
      </c>
      <c r="L535" s="137">
        <f t="shared" si="140"/>
        <v>1</v>
      </c>
      <c r="M535" s="137">
        <f t="shared" ref="M535:V544" si="143">IF(AND(M$3&gt;=$K535,M$3&lt;$L535),100*$AM535,0)</f>
        <v>100</v>
      </c>
      <c r="N535" s="137">
        <f t="shared" si="143"/>
        <v>100</v>
      </c>
      <c r="O535" s="137">
        <f t="shared" si="143"/>
        <v>100</v>
      </c>
      <c r="P535" s="137">
        <f t="shared" si="143"/>
        <v>100</v>
      </c>
      <c r="Q535" s="137">
        <f t="shared" si="143"/>
        <v>100</v>
      </c>
      <c r="R535" s="137">
        <f t="shared" si="143"/>
        <v>100</v>
      </c>
      <c r="S535" s="137">
        <f t="shared" si="143"/>
        <v>100</v>
      </c>
      <c r="T535" s="137">
        <f t="shared" si="143"/>
        <v>100</v>
      </c>
      <c r="U535" s="137">
        <f t="shared" si="143"/>
        <v>100</v>
      </c>
      <c r="V535" s="137">
        <f t="shared" si="143"/>
        <v>100</v>
      </c>
      <c r="W535" s="137">
        <f t="shared" ref="W535:AJ544" si="144">IF(AND(W$3&gt;=$K535,W$3&lt;$L535),100*$AM535,0)</f>
        <v>100</v>
      </c>
      <c r="X535" s="137">
        <f t="shared" si="144"/>
        <v>100</v>
      </c>
      <c r="Y535" s="137">
        <f t="shared" si="144"/>
        <v>100</v>
      </c>
      <c r="Z535" s="137">
        <f t="shared" si="144"/>
        <v>100</v>
      </c>
      <c r="AA535" s="137">
        <f t="shared" si="144"/>
        <v>100</v>
      </c>
      <c r="AB535" s="137">
        <f t="shared" si="144"/>
        <v>100</v>
      </c>
      <c r="AC535" s="137">
        <f t="shared" si="144"/>
        <v>100</v>
      </c>
      <c r="AD535" s="137">
        <f t="shared" si="144"/>
        <v>100</v>
      </c>
      <c r="AE535" s="137">
        <f t="shared" si="144"/>
        <v>100</v>
      </c>
      <c r="AF535" s="137">
        <f t="shared" si="144"/>
        <v>100</v>
      </c>
      <c r="AG535" s="137">
        <f t="shared" si="144"/>
        <v>100</v>
      </c>
      <c r="AH535" s="137">
        <f t="shared" si="144"/>
        <v>100</v>
      </c>
      <c r="AI535" s="137">
        <f t="shared" si="144"/>
        <v>100</v>
      </c>
      <c r="AJ535" s="137">
        <f t="shared" si="144"/>
        <v>100</v>
      </c>
      <c r="AK535" s="136">
        <f ca="1">IF(AND(AND($AK$3&lt;=B535,B535&lt;=$AK$1),B535&lt;&gt;""),1,0)</f>
        <v>1</v>
      </c>
      <c r="AL535" s="136">
        <f>IF(OR(F535="工事・メンテ（共用可）",F535="要調整"),0.5,IF(F535="ヘリ訓練日",0.4,1))</f>
        <v>1</v>
      </c>
      <c r="AM535" s="136">
        <v>1</v>
      </c>
    </row>
    <row r="536" spans="1:39" ht="56.25">
      <c r="A536" s="149">
        <v>374</v>
      </c>
      <c r="B536" s="150">
        <v>46458</v>
      </c>
      <c r="C536" s="156">
        <v>0</v>
      </c>
      <c r="D536" s="156">
        <v>24</v>
      </c>
      <c r="E536" s="152" t="s">
        <v>52</v>
      </c>
      <c r="F536" s="151" t="s">
        <v>95</v>
      </c>
      <c r="G536" s="205" t="s">
        <v>1</v>
      </c>
      <c r="H536" s="138" t="str">
        <f>IF(OR(G536="中止",G536="取消"),"998",IF(ISNA(MATCH($E536,施設情報!$B$2:$B$96,0)),"999",INDEX(施設情報!$C$2:$C$96,MATCH($E536,施設情報!$B$2:$B$96,0))))</f>
        <v>024</v>
      </c>
      <c r="I536" s="139">
        <f t="shared" si="137"/>
        <v>46458</v>
      </c>
      <c r="J536" s="137" t="str">
        <f t="shared" si="138"/>
        <v>024-46458</v>
      </c>
      <c r="K536" s="137">
        <f t="shared" si="139"/>
        <v>0</v>
      </c>
      <c r="L536" s="137">
        <f t="shared" si="140"/>
        <v>1</v>
      </c>
      <c r="M536" s="137">
        <f t="shared" si="143"/>
        <v>100</v>
      </c>
      <c r="N536" s="137">
        <f t="shared" si="143"/>
        <v>100</v>
      </c>
      <c r="O536" s="137">
        <f t="shared" si="143"/>
        <v>100</v>
      </c>
      <c r="P536" s="137">
        <f t="shared" si="143"/>
        <v>100</v>
      </c>
      <c r="Q536" s="137">
        <f t="shared" si="143"/>
        <v>100</v>
      </c>
      <c r="R536" s="137">
        <f t="shared" si="143"/>
        <v>100</v>
      </c>
      <c r="S536" s="137">
        <f t="shared" si="143"/>
        <v>100</v>
      </c>
      <c r="T536" s="137">
        <f t="shared" si="143"/>
        <v>100</v>
      </c>
      <c r="U536" s="137">
        <f t="shared" si="143"/>
        <v>100</v>
      </c>
      <c r="V536" s="137">
        <f t="shared" si="143"/>
        <v>100</v>
      </c>
      <c r="W536" s="137">
        <f t="shared" si="144"/>
        <v>100</v>
      </c>
      <c r="X536" s="137">
        <f t="shared" si="144"/>
        <v>100</v>
      </c>
      <c r="Y536" s="137">
        <f t="shared" si="144"/>
        <v>100</v>
      </c>
      <c r="Z536" s="137">
        <f t="shared" si="144"/>
        <v>100</v>
      </c>
      <c r="AA536" s="137">
        <f t="shared" si="144"/>
        <v>100</v>
      </c>
      <c r="AB536" s="137">
        <f t="shared" si="144"/>
        <v>100</v>
      </c>
      <c r="AC536" s="137">
        <f t="shared" si="144"/>
        <v>100</v>
      </c>
      <c r="AD536" s="137">
        <f t="shared" si="144"/>
        <v>100</v>
      </c>
      <c r="AE536" s="137">
        <f t="shared" si="144"/>
        <v>100</v>
      </c>
      <c r="AF536" s="137">
        <f t="shared" si="144"/>
        <v>100</v>
      </c>
      <c r="AG536" s="137">
        <f t="shared" si="144"/>
        <v>100</v>
      </c>
      <c r="AH536" s="137">
        <f t="shared" si="144"/>
        <v>100</v>
      </c>
      <c r="AI536" s="137">
        <f t="shared" si="144"/>
        <v>100</v>
      </c>
      <c r="AJ536" s="137">
        <f t="shared" si="144"/>
        <v>100</v>
      </c>
      <c r="AK536" s="136">
        <f ca="1">IF(AND(AND($AK$3&lt;=B536,B536&lt;=$AK$1),B536&lt;&gt;""),1,0)</f>
        <v>1</v>
      </c>
      <c r="AL536" s="136">
        <f>IF(OR(F536="工事・メンテ（共用可）",F536="要調整"),0.5,IF(F536="ヘリ訓練日",0.4,1))</f>
        <v>1</v>
      </c>
      <c r="AM536" s="136">
        <v>1</v>
      </c>
    </row>
    <row r="537" spans="1:39" ht="37.5">
      <c r="A537" s="149">
        <v>21</v>
      </c>
      <c r="B537" s="150">
        <v>46459</v>
      </c>
      <c r="C537" s="156">
        <v>0</v>
      </c>
      <c r="D537" s="156">
        <v>24</v>
      </c>
      <c r="E537" s="152" t="s">
        <v>28</v>
      </c>
      <c r="F537" s="151" t="s">
        <v>29</v>
      </c>
      <c r="G537" s="154" t="s">
        <v>1</v>
      </c>
      <c r="H537" s="138" t="str">
        <f>IF(OR(G537="中止",G537="取消"),"998",IF(ISNA(MATCH($E537,施設情報!$B$2:$B$96,0)),"999",INDEX(施設情報!$C$2:$C$96,MATCH($E537,施設情報!$B$2:$B$96,0))))</f>
        <v>001</v>
      </c>
      <c r="I537" s="139">
        <f t="shared" si="137"/>
        <v>46459</v>
      </c>
      <c r="J537" s="137" t="str">
        <f t="shared" si="138"/>
        <v>001-46459</v>
      </c>
      <c r="K537" s="137">
        <f t="shared" si="139"/>
        <v>0</v>
      </c>
      <c r="L537" s="137">
        <f t="shared" si="140"/>
        <v>1</v>
      </c>
      <c r="M537" s="137">
        <f t="shared" si="143"/>
        <v>100</v>
      </c>
      <c r="N537" s="137">
        <f t="shared" si="143"/>
        <v>100</v>
      </c>
      <c r="O537" s="137">
        <f t="shared" si="143"/>
        <v>100</v>
      </c>
      <c r="P537" s="137">
        <f t="shared" si="143"/>
        <v>100</v>
      </c>
      <c r="Q537" s="137">
        <f t="shared" si="143"/>
        <v>100</v>
      </c>
      <c r="R537" s="137">
        <f t="shared" si="143"/>
        <v>100</v>
      </c>
      <c r="S537" s="137">
        <f t="shared" si="143"/>
        <v>100</v>
      </c>
      <c r="T537" s="137">
        <f t="shared" si="143"/>
        <v>100</v>
      </c>
      <c r="U537" s="137">
        <f t="shared" si="143"/>
        <v>100</v>
      </c>
      <c r="V537" s="137">
        <f t="shared" si="143"/>
        <v>100</v>
      </c>
      <c r="W537" s="137">
        <f t="shared" si="144"/>
        <v>100</v>
      </c>
      <c r="X537" s="137">
        <f t="shared" si="144"/>
        <v>100</v>
      </c>
      <c r="Y537" s="137">
        <f t="shared" si="144"/>
        <v>100</v>
      </c>
      <c r="Z537" s="137">
        <f t="shared" si="144"/>
        <v>100</v>
      </c>
      <c r="AA537" s="137">
        <f t="shared" si="144"/>
        <v>100</v>
      </c>
      <c r="AB537" s="137">
        <f t="shared" si="144"/>
        <v>100</v>
      </c>
      <c r="AC537" s="137">
        <f t="shared" si="144"/>
        <v>100</v>
      </c>
      <c r="AD537" s="137">
        <f t="shared" si="144"/>
        <v>100</v>
      </c>
      <c r="AE537" s="137">
        <f t="shared" si="144"/>
        <v>100</v>
      </c>
      <c r="AF537" s="137">
        <f t="shared" si="144"/>
        <v>100</v>
      </c>
      <c r="AG537" s="137">
        <f t="shared" si="144"/>
        <v>100</v>
      </c>
      <c r="AH537" s="137">
        <f t="shared" si="144"/>
        <v>100</v>
      </c>
      <c r="AI537" s="137">
        <f t="shared" si="144"/>
        <v>100</v>
      </c>
      <c r="AJ537" s="137">
        <f t="shared" si="144"/>
        <v>100</v>
      </c>
      <c r="AK537" s="136">
        <f ca="1">IF(AND(AND($AK$3&lt;=B537,B537&lt;=$AK$1),B537&lt;&gt;""),1,0)</f>
        <v>1</v>
      </c>
      <c r="AL537" s="136">
        <f>IF(OR(F537="工事・メンテ（共用可）",F537="要調整"),0.5,IF(F537="ヘリ訓練日",0.4,1))</f>
        <v>1</v>
      </c>
      <c r="AM537" s="136">
        <v>1</v>
      </c>
    </row>
    <row r="538" spans="1:39" ht="56.25">
      <c r="A538" s="149">
        <v>375</v>
      </c>
      <c r="B538" s="150">
        <v>46459</v>
      </c>
      <c r="C538" s="156">
        <v>0</v>
      </c>
      <c r="D538" s="156">
        <v>24</v>
      </c>
      <c r="E538" s="152" t="s">
        <v>52</v>
      </c>
      <c r="F538" s="151" t="s">
        <v>95</v>
      </c>
      <c r="G538" s="205" t="s">
        <v>1</v>
      </c>
      <c r="H538" s="138" t="str">
        <f>IF(OR(G538="中止",G538="取消"),"998",IF(ISNA(MATCH($E538,施設情報!$B$2:$B$96,0)),"999",INDEX(施設情報!$C$2:$C$96,MATCH($E538,施設情報!$B$2:$B$96,0))))</f>
        <v>024</v>
      </c>
      <c r="I538" s="139">
        <f t="shared" si="137"/>
        <v>46459</v>
      </c>
      <c r="J538" s="137" t="str">
        <f t="shared" si="138"/>
        <v>024-46459</v>
      </c>
      <c r="K538" s="137">
        <f t="shared" si="139"/>
        <v>0</v>
      </c>
      <c r="L538" s="137">
        <f t="shared" si="140"/>
        <v>1</v>
      </c>
      <c r="M538" s="137">
        <f t="shared" si="143"/>
        <v>100</v>
      </c>
      <c r="N538" s="137">
        <f t="shared" si="143"/>
        <v>100</v>
      </c>
      <c r="O538" s="137">
        <f t="shared" si="143"/>
        <v>100</v>
      </c>
      <c r="P538" s="137">
        <f t="shared" si="143"/>
        <v>100</v>
      </c>
      <c r="Q538" s="137">
        <f t="shared" si="143"/>
        <v>100</v>
      </c>
      <c r="R538" s="137">
        <f t="shared" si="143"/>
        <v>100</v>
      </c>
      <c r="S538" s="137">
        <f t="shared" si="143"/>
        <v>100</v>
      </c>
      <c r="T538" s="137">
        <f t="shared" si="143"/>
        <v>100</v>
      </c>
      <c r="U538" s="137">
        <f t="shared" si="143"/>
        <v>100</v>
      </c>
      <c r="V538" s="137">
        <f t="shared" si="143"/>
        <v>100</v>
      </c>
      <c r="W538" s="137">
        <f t="shared" si="144"/>
        <v>100</v>
      </c>
      <c r="X538" s="137">
        <f t="shared" si="144"/>
        <v>100</v>
      </c>
      <c r="Y538" s="137">
        <f t="shared" si="144"/>
        <v>100</v>
      </c>
      <c r="Z538" s="137">
        <f t="shared" si="144"/>
        <v>100</v>
      </c>
      <c r="AA538" s="137">
        <f t="shared" si="144"/>
        <v>100</v>
      </c>
      <c r="AB538" s="137">
        <f t="shared" si="144"/>
        <v>100</v>
      </c>
      <c r="AC538" s="137">
        <f t="shared" si="144"/>
        <v>100</v>
      </c>
      <c r="AD538" s="137">
        <f t="shared" si="144"/>
        <v>100</v>
      </c>
      <c r="AE538" s="137">
        <f t="shared" si="144"/>
        <v>100</v>
      </c>
      <c r="AF538" s="137">
        <f t="shared" si="144"/>
        <v>100</v>
      </c>
      <c r="AG538" s="137">
        <f t="shared" si="144"/>
        <v>100</v>
      </c>
      <c r="AH538" s="137">
        <f t="shared" si="144"/>
        <v>100</v>
      </c>
      <c r="AI538" s="137">
        <f t="shared" si="144"/>
        <v>100</v>
      </c>
      <c r="AJ538" s="137">
        <f t="shared" si="144"/>
        <v>100</v>
      </c>
      <c r="AK538" s="136">
        <f ca="1">IF(AND(AND($AK$3&lt;=B538,B538&lt;=$AK$1),B538&lt;&gt;""),1,0)</f>
        <v>1</v>
      </c>
      <c r="AL538" s="136">
        <f>IF(OR(F538="工事・メンテ（共用可）",F538="要調整"),0.5,IF(F538="ヘリ訓練日",0.4,1))</f>
        <v>1</v>
      </c>
      <c r="AM538" s="136">
        <v>1</v>
      </c>
    </row>
    <row r="539" spans="1:39" ht="37.5">
      <c r="A539" s="149">
        <v>22</v>
      </c>
      <c r="B539" s="150">
        <v>46460</v>
      </c>
      <c r="C539" s="156">
        <v>0</v>
      </c>
      <c r="D539" s="156">
        <v>24</v>
      </c>
      <c r="E539" s="152" t="s">
        <v>28</v>
      </c>
      <c r="F539" s="151" t="s">
        <v>29</v>
      </c>
      <c r="G539" s="154" t="s">
        <v>1</v>
      </c>
      <c r="H539" s="138" t="str">
        <f>IF(OR(G539="中止",G539="取消"),"998",IF(ISNA(MATCH($E539,施設情報!$B$2:$B$96,0)),"999",INDEX(施設情報!$C$2:$C$96,MATCH($E539,施設情報!$B$2:$B$96,0))))</f>
        <v>001</v>
      </c>
      <c r="I539" s="139">
        <f t="shared" si="137"/>
        <v>46460</v>
      </c>
      <c r="J539" s="137" t="str">
        <f t="shared" si="138"/>
        <v>001-46460</v>
      </c>
      <c r="K539" s="137">
        <f t="shared" si="139"/>
        <v>0</v>
      </c>
      <c r="L539" s="137">
        <f t="shared" si="140"/>
        <v>1</v>
      </c>
      <c r="M539" s="137">
        <f t="shared" si="143"/>
        <v>100</v>
      </c>
      <c r="N539" s="137">
        <f t="shared" si="143"/>
        <v>100</v>
      </c>
      <c r="O539" s="137">
        <f t="shared" si="143"/>
        <v>100</v>
      </c>
      <c r="P539" s="137">
        <f t="shared" si="143"/>
        <v>100</v>
      </c>
      <c r="Q539" s="137">
        <f t="shared" si="143"/>
        <v>100</v>
      </c>
      <c r="R539" s="137">
        <f t="shared" si="143"/>
        <v>100</v>
      </c>
      <c r="S539" s="137">
        <f t="shared" si="143"/>
        <v>100</v>
      </c>
      <c r="T539" s="137">
        <f t="shared" si="143"/>
        <v>100</v>
      </c>
      <c r="U539" s="137">
        <f t="shared" si="143"/>
        <v>100</v>
      </c>
      <c r="V539" s="137">
        <f t="shared" si="143"/>
        <v>100</v>
      </c>
      <c r="W539" s="137">
        <f t="shared" si="144"/>
        <v>100</v>
      </c>
      <c r="X539" s="137">
        <f t="shared" si="144"/>
        <v>100</v>
      </c>
      <c r="Y539" s="137">
        <f t="shared" si="144"/>
        <v>100</v>
      </c>
      <c r="Z539" s="137">
        <f t="shared" si="144"/>
        <v>100</v>
      </c>
      <c r="AA539" s="137">
        <f t="shared" si="144"/>
        <v>100</v>
      </c>
      <c r="AB539" s="137">
        <f t="shared" si="144"/>
        <v>100</v>
      </c>
      <c r="AC539" s="137">
        <f t="shared" si="144"/>
        <v>100</v>
      </c>
      <c r="AD539" s="137">
        <f t="shared" si="144"/>
        <v>100</v>
      </c>
      <c r="AE539" s="137">
        <f t="shared" si="144"/>
        <v>100</v>
      </c>
      <c r="AF539" s="137">
        <f t="shared" si="144"/>
        <v>100</v>
      </c>
      <c r="AG539" s="137">
        <f t="shared" si="144"/>
        <v>100</v>
      </c>
      <c r="AH539" s="137">
        <f t="shared" si="144"/>
        <v>100</v>
      </c>
      <c r="AI539" s="137">
        <f t="shared" si="144"/>
        <v>100</v>
      </c>
      <c r="AJ539" s="137">
        <f t="shared" si="144"/>
        <v>100</v>
      </c>
      <c r="AK539" s="136">
        <f ca="1">IF(AND(AND($AK$3&lt;=B539,B539&lt;=$AK$1),B539&lt;&gt;""),1,0)</f>
        <v>1</v>
      </c>
      <c r="AL539" s="136">
        <f>IF(OR(F539="工事・メンテ（共用可）",F539="要調整"),0.5,IF(F539="ヘリ訓練日",0.4,1))</f>
        <v>1</v>
      </c>
      <c r="AM539" s="136">
        <v>1</v>
      </c>
    </row>
    <row r="540" spans="1:39" ht="56.25">
      <c r="A540" s="149">
        <v>376</v>
      </c>
      <c r="B540" s="150">
        <v>46460</v>
      </c>
      <c r="C540" s="156">
        <v>0</v>
      </c>
      <c r="D540" s="156">
        <v>24</v>
      </c>
      <c r="E540" s="152" t="s">
        <v>52</v>
      </c>
      <c r="F540" s="151" t="s">
        <v>95</v>
      </c>
      <c r="G540" s="205" t="s">
        <v>1</v>
      </c>
      <c r="H540" s="138" t="str">
        <f>IF(OR(G540="中止",G540="取消"),"998",IF(ISNA(MATCH($E540,施設情報!$B$2:$B$96,0)),"999",INDEX(施設情報!$C$2:$C$96,MATCH($E540,施設情報!$B$2:$B$96,0))))</f>
        <v>024</v>
      </c>
      <c r="I540" s="139">
        <f t="shared" si="137"/>
        <v>46460</v>
      </c>
      <c r="J540" s="137" t="str">
        <f t="shared" si="138"/>
        <v>024-46460</v>
      </c>
      <c r="K540" s="137">
        <f t="shared" si="139"/>
        <v>0</v>
      </c>
      <c r="L540" s="137">
        <f t="shared" si="140"/>
        <v>1</v>
      </c>
      <c r="M540" s="137">
        <f t="shared" si="143"/>
        <v>100</v>
      </c>
      <c r="N540" s="137">
        <f t="shared" si="143"/>
        <v>100</v>
      </c>
      <c r="O540" s="137">
        <f t="shared" si="143"/>
        <v>100</v>
      </c>
      <c r="P540" s="137">
        <f t="shared" si="143"/>
        <v>100</v>
      </c>
      <c r="Q540" s="137">
        <f t="shared" si="143"/>
        <v>100</v>
      </c>
      <c r="R540" s="137">
        <f t="shared" si="143"/>
        <v>100</v>
      </c>
      <c r="S540" s="137">
        <f t="shared" si="143"/>
        <v>100</v>
      </c>
      <c r="T540" s="137">
        <f t="shared" si="143"/>
        <v>100</v>
      </c>
      <c r="U540" s="137">
        <f t="shared" si="143"/>
        <v>100</v>
      </c>
      <c r="V540" s="137">
        <f t="shared" si="143"/>
        <v>100</v>
      </c>
      <c r="W540" s="137">
        <f t="shared" si="144"/>
        <v>100</v>
      </c>
      <c r="X540" s="137">
        <f t="shared" si="144"/>
        <v>100</v>
      </c>
      <c r="Y540" s="137">
        <f t="shared" si="144"/>
        <v>100</v>
      </c>
      <c r="Z540" s="137">
        <f t="shared" si="144"/>
        <v>100</v>
      </c>
      <c r="AA540" s="137">
        <f t="shared" si="144"/>
        <v>100</v>
      </c>
      <c r="AB540" s="137">
        <f t="shared" si="144"/>
        <v>100</v>
      </c>
      <c r="AC540" s="137">
        <f t="shared" si="144"/>
        <v>100</v>
      </c>
      <c r="AD540" s="137">
        <f t="shared" si="144"/>
        <v>100</v>
      </c>
      <c r="AE540" s="137">
        <f t="shared" si="144"/>
        <v>100</v>
      </c>
      <c r="AF540" s="137">
        <f t="shared" si="144"/>
        <v>100</v>
      </c>
      <c r="AG540" s="137">
        <f t="shared" si="144"/>
        <v>100</v>
      </c>
      <c r="AH540" s="137">
        <f t="shared" si="144"/>
        <v>100</v>
      </c>
      <c r="AI540" s="137">
        <f t="shared" si="144"/>
        <v>100</v>
      </c>
      <c r="AJ540" s="137">
        <f t="shared" si="144"/>
        <v>100</v>
      </c>
      <c r="AK540" s="136">
        <f ca="1">IF(AND(AND($AK$3&lt;=B540,B540&lt;=$AK$1),B540&lt;&gt;""),1,0)</f>
        <v>1</v>
      </c>
      <c r="AL540" s="136">
        <f>IF(OR(F540="工事・メンテ（共用可）",F540="要調整"),0.5,IF(F540="ヘリ訓練日",0.4,1))</f>
        <v>1</v>
      </c>
      <c r="AM540" s="136">
        <v>1</v>
      </c>
    </row>
    <row r="541" spans="1:39" ht="54">
      <c r="A541" s="149">
        <v>294</v>
      </c>
      <c r="B541" s="210">
        <v>46461</v>
      </c>
      <c r="C541" s="211">
        <v>9</v>
      </c>
      <c r="D541" s="211">
        <v>17</v>
      </c>
      <c r="E541" s="152" t="s">
        <v>38</v>
      </c>
      <c r="F541" s="147" t="s">
        <v>490</v>
      </c>
      <c r="G541" s="205" t="s">
        <v>491</v>
      </c>
      <c r="H541" s="138" t="str">
        <f>IF(OR(G541="中止",G541="取消"),"998",IF(ISNA(MATCH($E541,施設情報!$B$2:$B$96,0)),"999",INDEX(施設情報!$C$2:$C$96,MATCH($E541,施設情報!$B$2:$B$96,0))))</f>
        <v>002</v>
      </c>
      <c r="I541" s="139">
        <f t="shared" si="137"/>
        <v>46461</v>
      </c>
      <c r="J541" s="137" t="str">
        <f t="shared" si="138"/>
        <v>002-46461</v>
      </c>
      <c r="K541" s="137">
        <f t="shared" si="139"/>
        <v>0.375</v>
      </c>
      <c r="L541" s="137">
        <f t="shared" si="140"/>
        <v>0.70833333333333337</v>
      </c>
      <c r="M541" s="137">
        <f t="shared" si="143"/>
        <v>0</v>
      </c>
      <c r="N541" s="137">
        <f t="shared" si="143"/>
        <v>0</v>
      </c>
      <c r="O541" s="137">
        <f t="shared" si="143"/>
        <v>0</v>
      </c>
      <c r="P541" s="137">
        <f t="shared" si="143"/>
        <v>0</v>
      </c>
      <c r="Q541" s="137">
        <f t="shared" si="143"/>
        <v>0</v>
      </c>
      <c r="R541" s="137">
        <f t="shared" si="143"/>
        <v>0</v>
      </c>
      <c r="S541" s="137">
        <f t="shared" si="143"/>
        <v>0</v>
      </c>
      <c r="T541" s="137">
        <f t="shared" si="143"/>
        <v>0</v>
      </c>
      <c r="U541" s="137">
        <f t="shared" si="143"/>
        <v>0</v>
      </c>
      <c r="V541" s="137">
        <f t="shared" si="143"/>
        <v>100</v>
      </c>
      <c r="W541" s="137">
        <f t="shared" si="144"/>
        <v>100</v>
      </c>
      <c r="X541" s="137">
        <f t="shared" si="144"/>
        <v>100</v>
      </c>
      <c r="Y541" s="137">
        <f t="shared" si="144"/>
        <v>100</v>
      </c>
      <c r="Z541" s="137">
        <f t="shared" si="144"/>
        <v>100</v>
      </c>
      <c r="AA541" s="137">
        <f t="shared" si="144"/>
        <v>100</v>
      </c>
      <c r="AB541" s="137">
        <f t="shared" si="144"/>
        <v>100</v>
      </c>
      <c r="AC541" s="137">
        <f t="shared" si="144"/>
        <v>100</v>
      </c>
      <c r="AD541" s="137">
        <f t="shared" si="144"/>
        <v>0</v>
      </c>
      <c r="AE541" s="137">
        <f t="shared" si="144"/>
        <v>0</v>
      </c>
      <c r="AF541" s="137">
        <f t="shared" si="144"/>
        <v>0</v>
      </c>
      <c r="AG541" s="137">
        <f t="shared" si="144"/>
        <v>0</v>
      </c>
      <c r="AH541" s="137">
        <f t="shared" si="144"/>
        <v>0</v>
      </c>
      <c r="AI541" s="137">
        <f t="shared" si="144"/>
        <v>0</v>
      </c>
      <c r="AJ541" s="137">
        <f t="shared" si="144"/>
        <v>0</v>
      </c>
      <c r="AK541" s="136">
        <f ca="1">IF(AND(AND($AK$3&lt;=B541,B541&lt;=$AK$1),B541&lt;&gt;""),1,0)</f>
        <v>1</v>
      </c>
      <c r="AL541" s="136">
        <f>IF(OR(F541="工事・メンテ（共用可）",F541="要調整"),0.5,IF(F541="ヘリ訓練日",0.4,1))</f>
        <v>1</v>
      </c>
      <c r="AM541" s="136">
        <v>1</v>
      </c>
    </row>
    <row r="542" spans="1:39" ht="56.25">
      <c r="A542" s="149">
        <v>377</v>
      </c>
      <c r="B542" s="150">
        <v>46461</v>
      </c>
      <c r="C542" s="156">
        <v>0</v>
      </c>
      <c r="D542" s="156">
        <v>24</v>
      </c>
      <c r="E542" s="152" t="s">
        <v>52</v>
      </c>
      <c r="F542" s="151" t="s">
        <v>95</v>
      </c>
      <c r="G542" s="205" t="s">
        <v>1</v>
      </c>
      <c r="H542" s="138" t="str">
        <f>IF(OR(G542="中止",G542="取消"),"998",IF(ISNA(MATCH($E542,施設情報!$B$2:$B$96,0)),"999",INDEX(施設情報!$C$2:$C$96,MATCH($E542,施設情報!$B$2:$B$96,0))))</f>
        <v>024</v>
      </c>
      <c r="I542" s="139">
        <f t="shared" si="137"/>
        <v>46461</v>
      </c>
      <c r="J542" s="137" t="str">
        <f t="shared" si="138"/>
        <v>024-46461</v>
      </c>
      <c r="K542" s="137">
        <f t="shared" si="139"/>
        <v>0</v>
      </c>
      <c r="L542" s="137">
        <f t="shared" si="140"/>
        <v>1</v>
      </c>
      <c r="M542" s="137">
        <f t="shared" si="143"/>
        <v>100</v>
      </c>
      <c r="N542" s="137">
        <f t="shared" si="143"/>
        <v>100</v>
      </c>
      <c r="O542" s="137">
        <f t="shared" si="143"/>
        <v>100</v>
      </c>
      <c r="P542" s="137">
        <f t="shared" si="143"/>
        <v>100</v>
      </c>
      <c r="Q542" s="137">
        <f t="shared" si="143"/>
        <v>100</v>
      </c>
      <c r="R542" s="137">
        <f t="shared" si="143"/>
        <v>100</v>
      </c>
      <c r="S542" s="137">
        <f t="shared" si="143"/>
        <v>100</v>
      </c>
      <c r="T542" s="137">
        <f t="shared" si="143"/>
        <v>100</v>
      </c>
      <c r="U542" s="137">
        <f t="shared" si="143"/>
        <v>100</v>
      </c>
      <c r="V542" s="137">
        <f t="shared" si="143"/>
        <v>100</v>
      </c>
      <c r="W542" s="137">
        <f t="shared" si="144"/>
        <v>100</v>
      </c>
      <c r="X542" s="137">
        <f t="shared" si="144"/>
        <v>100</v>
      </c>
      <c r="Y542" s="137">
        <f t="shared" si="144"/>
        <v>100</v>
      </c>
      <c r="Z542" s="137">
        <f t="shared" si="144"/>
        <v>100</v>
      </c>
      <c r="AA542" s="137">
        <f t="shared" si="144"/>
        <v>100</v>
      </c>
      <c r="AB542" s="137">
        <f t="shared" si="144"/>
        <v>100</v>
      </c>
      <c r="AC542" s="137">
        <f t="shared" si="144"/>
        <v>100</v>
      </c>
      <c r="AD542" s="137">
        <f t="shared" si="144"/>
        <v>100</v>
      </c>
      <c r="AE542" s="137">
        <f t="shared" si="144"/>
        <v>100</v>
      </c>
      <c r="AF542" s="137">
        <f t="shared" si="144"/>
        <v>100</v>
      </c>
      <c r="AG542" s="137">
        <f t="shared" si="144"/>
        <v>100</v>
      </c>
      <c r="AH542" s="137">
        <f t="shared" si="144"/>
        <v>100</v>
      </c>
      <c r="AI542" s="137">
        <f t="shared" si="144"/>
        <v>100</v>
      </c>
      <c r="AJ542" s="137">
        <f t="shared" si="144"/>
        <v>100</v>
      </c>
      <c r="AK542" s="136">
        <f ca="1">IF(AND(AND($AK$3&lt;=B542,B542&lt;=$AK$1),B542&lt;&gt;""),1,0)</f>
        <v>1</v>
      </c>
      <c r="AL542" s="136">
        <f>IF(OR(F542="工事・メンテ（共用可）",F542="要調整"),0.5,IF(F542="ヘリ訓練日",0.4,1))</f>
        <v>1</v>
      </c>
      <c r="AM542" s="136">
        <v>1</v>
      </c>
    </row>
    <row r="543" spans="1:39" ht="54">
      <c r="A543" s="149">
        <v>729</v>
      </c>
      <c r="B543" s="210">
        <v>46461</v>
      </c>
      <c r="C543" s="211">
        <v>9</v>
      </c>
      <c r="D543" s="211">
        <v>17</v>
      </c>
      <c r="E543" s="215" t="s">
        <v>38</v>
      </c>
      <c r="F543" s="147" t="s">
        <v>490</v>
      </c>
      <c r="G543" s="154" t="s">
        <v>493</v>
      </c>
      <c r="H543" s="138" t="str">
        <f>IF(OR(G543="中止",G543="取消"),"998",IF(ISNA(MATCH($E543,施設情報!$B$2:$B$96,0)),"999",INDEX(施設情報!$C$2:$C$96,MATCH($E543,施設情報!$B$2:$B$96,0))))</f>
        <v>998</v>
      </c>
      <c r="I543" s="139">
        <f t="shared" si="137"/>
        <v>46461</v>
      </c>
      <c r="J543" s="137" t="str">
        <f t="shared" si="138"/>
        <v>998-46461</v>
      </c>
      <c r="K543" s="137">
        <f t="shared" si="139"/>
        <v>0.375</v>
      </c>
      <c r="L543" s="137">
        <f t="shared" si="140"/>
        <v>0.70833333333333337</v>
      </c>
      <c r="M543" s="137">
        <f t="shared" si="143"/>
        <v>0</v>
      </c>
      <c r="N543" s="137">
        <f t="shared" si="143"/>
        <v>0</v>
      </c>
      <c r="O543" s="137">
        <f t="shared" si="143"/>
        <v>0</v>
      </c>
      <c r="P543" s="137">
        <f t="shared" si="143"/>
        <v>0</v>
      </c>
      <c r="Q543" s="137">
        <f t="shared" si="143"/>
        <v>0</v>
      </c>
      <c r="R543" s="137">
        <f t="shared" si="143"/>
        <v>0</v>
      </c>
      <c r="S543" s="137">
        <f t="shared" si="143"/>
        <v>0</v>
      </c>
      <c r="T543" s="137">
        <f t="shared" si="143"/>
        <v>0</v>
      </c>
      <c r="U543" s="137">
        <f t="shared" si="143"/>
        <v>0</v>
      </c>
      <c r="V543" s="137">
        <f t="shared" si="143"/>
        <v>100</v>
      </c>
      <c r="W543" s="137">
        <f t="shared" si="144"/>
        <v>100</v>
      </c>
      <c r="X543" s="137">
        <f t="shared" si="144"/>
        <v>100</v>
      </c>
      <c r="Y543" s="137">
        <f t="shared" si="144"/>
        <v>100</v>
      </c>
      <c r="Z543" s="137">
        <f t="shared" si="144"/>
        <v>100</v>
      </c>
      <c r="AA543" s="137">
        <f t="shared" si="144"/>
        <v>100</v>
      </c>
      <c r="AB543" s="137">
        <f t="shared" si="144"/>
        <v>100</v>
      </c>
      <c r="AC543" s="137">
        <f t="shared" si="144"/>
        <v>100</v>
      </c>
      <c r="AD543" s="137">
        <f t="shared" si="144"/>
        <v>0</v>
      </c>
      <c r="AE543" s="137">
        <f t="shared" si="144"/>
        <v>0</v>
      </c>
      <c r="AF543" s="137">
        <f t="shared" si="144"/>
        <v>0</v>
      </c>
      <c r="AG543" s="137">
        <f t="shared" si="144"/>
        <v>0</v>
      </c>
      <c r="AH543" s="137">
        <f t="shared" si="144"/>
        <v>0</v>
      </c>
      <c r="AI543" s="137">
        <f t="shared" si="144"/>
        <v>0</v>
      </c>
      <c r="AJ543" s="137">
        <f t="shared" si="144"/>
        <v>0</v>
      </c>
      <c r="AK543" s="136">
        <f ca="1">IF(AND(AND($AK$3&lt;=B543,B543&lt;=$AK$1),B543&lt;&gt;""),1,0)</f>
        <v>1</v>
      </c>
      <c r="AL543" s="136">
        <f>IF(OR(F543="工事・メンテ（共用可）",F543="要調整"),0.5,IF(F543="ヘリ訓練日",0.4,1))</f>
        <v>1</v>
      </c>
      <c r="AM543" s="136">
        <v>1</v>
      </c>
    </row>
    <row r="544" spans="1:39" ht="37.5">
      <c r="A544" s="149">
        <v>730</v>
      </c>
      <c r="B544" s="210">
        <v>46461</v>
      </c>
      <c r="C544" s="211">
        <v>9</v>
      </c>
      <c r="D544" s="211">
        <v>17</v>
      </c>
      <c r="E544" s="215" t="s">
        <v>2</v>
      </c>
      <c r="F544" s="147" t="s">
        <v>490</v>
      </c>
      <c r="G544" s="154" t="s">
        <v>493</v>
      </c>
      <c r="H544" s="138" t="str">
        <f>IF(OR(G544="中止",G544="取消"),"998",IF(ISNA(MATCH($E544,施設情報!$B$2:$B$96,0)),"999",INDEX(施設情報!$C$2:$C$96,MATCH($E544,施設情報!$B$2:$B$96,0))))</f>
        <v>998</v>
      </c>
      <c r="I544" s="139">
        <f t="shared" si="137"/>
        <v>46461</v>
      </c>
      <c r="J544" s="137" t="str">
        <f t="shared" si="138"/>
        <v>998-46461</v>
      </c>
      <c r="K544" s="137">
        <f t="shared" si="139"/>
        <v>0.375</v>
      </c>
      <c r="L544" s="137">
        <f t="shared" si="140"/>
        <v>0.70833333333333337</v>
      </c>
      <c r="M544" s="137">
        <f t="shared" si="143"/>
        <v>0</v>
      </c>
      <c r="N544" s="137">
        <f t="shared" si="143"/>
        <v>0</v>
      </c>
      <c r="O544" s="137">
        <f t="shared" si="143"/>
        <v>0</v>
      </c>
      <c r="P544" s="137">
        <f t="shared" si="143"/>
        <v>0</v>
      </c>
      <c r="Q544" s="137">
        <f t="shared" si="143"/>
        <v>0</v>
      </c>
      <c r="R544" s="137">
        <f t="shared" si="143"/>
        <v>0</v>
      </c>
      <c r="S544" s="137">
        <f t="shared" si="143"/>
        <v>0</v>
      </c>
      <c r="T544" s="137">
        <f t="shared" si="143"/>
        <v>0</v>
      </c>
      <c r="U544" s="137">
        <f t="shared" si="143"/>
        <v>0</v>
      </c>
      <c r="V544" s="137">
        <f t="shared" si="143"/>
        <v>100</v>
      </c>
      <c r="W544" s="137">
        <f t="shared" si="144"/>
        <v>100</v>
      </c>
      <c r="X544" s="137">
        <f t="shared" si="144"/>
        <v>100</v>
      </c>
      <c r="Y544" s="137">
        <f t="shared" si="144"/>
        <v>100</v>
      </c>
      <c r="Z544" s="137">
        <f t="shared" si="144"/>
        <v>100</v>
      </c>
      <c r="AA544" s="137">
        <f t="shared" si="144"/>
        <v>100</v>
      </c>
      <c r="AB544" s="137">
        <f t="shared" si="144"/>
        <v>100</v>
      </c>
      <c r="AC544" s="137">
        <f t="shared" si="144"/>
        <v>100</v>
      </c>
      <c r="AD544" s="137">
        <f t="shared" si="144"/>
        <v>0</v>
      </c>
      <c r="AE544" s="137">
        <f t="shared" si="144"/>
        <v>0</v>
      </c>
      <c r="AF544" s="137">
        <f t="shared" si="144"/>
        <v>0</v>
      </c>
      <c r="AG544" s="137">
        <f t="shared" si="144"/>
        <v>0</v>
      </c>
      <c r="AH544" s="137">
        <f t="shared" si="144"/>
        <v>0</v>
      </c>
      <c r="AI544" s="137">
        <f t="shared" si="144"/>
        <v>0</v>
      </c>
      <c r="AJ544" s="137">
        <f t="shared" si="144"/>
        <v>0</v>
      </c>
      <c r="AK544" s="136">
        <f ca="1">IF(AND(AND($AK$3&lt;=B544,B544&lt;=$AK$1),B544&lt;&gt;""),1,0)</f>
        <v>1</v>
      </c>
      <c r="AL544" s="136">
        <f>IF(OR(F544="工事・メンテ（共用可）",F544="要調整"),0.5,IF(F544="ヘリ訓練日",0.4,1))</f>
        <v>1</v>
      </c>
      <c r="AM544" s="136">
        <v>1</v>
      </c>
    </row>
    <row r="545" spans="1:39" ht="56.25">
      <c r="A545" s="149">
        <v>731</v>
      </c>
      <c r="B545" s="210">
        <v>46461</v>
      </c>
      <c r="C545" s="211">
        <v>9</v>
      </c>
      <c r="D545" s="211">
        <v>17</v>
      </c>
      <c r="E545" s="215" t="s">
        <v>31</v>
      </c>
      <c r="F545" s="147" t="s">
        <v>490</v>
      </c>
      <c r="G545" s="154" t="s">
        <v>493</v>
      </c>
      <c r="H545" s="138" t="str">
        <f>IF(OR(G545="中止",G545="取消"),"998",IF(ISNA(MATCH($E545,施設情報!$B$2:$B$96,0)),"999",INDEX(施設情報!$C$2:$C$96,MATCH($E545,施設情報!$B$2:$B$96,0))))</f>
        <v>998</v>
      </c>
      <c r="I545" s="139">
        <f t="shared" si="137"/>
        <v>46461</v>
      </c>
      <c r="J545" s="137" t="str">
        <f t="shared" si="138"/>
        <v>998-46461</v>
      </c>
      <c r="K545" s="137">
        <f t="shared" si="139"/>
        <v>0.375</v>
      </c>
      <c r="L545" s="137">
        <f t="shared" si="140"/>
        <v>0.70833333333333337</v>
      </c>
      <c r="M545" s="137">
        <f t="shared" ref="M545:V554" si="145">IF(AND(M$3&gt;=$K545,M$3&lt;$L545),100*$AM545,0)</f>
        <v>0</v>
      </c>
      <c r="N545" s="137">
        <f t="shared" si="145"/>
        <v>0</v>
      </c>
      <c r="O545" s="137">
        <f t="shared" si="145"/>
        <v>0</v>
      </c>
      <c r="P545" s="137">
        <f t="shared" si="145"/>
        <v>0</v>
      </c>
      <c r="Q545" s="137">
        <f t="shared" si="145"/>
        <v>0</v>
      </c>
      <c r="R545" s="137">
        <f t="shared" si="145"/>
        <v>0</v>
      </c>
      <c r="S545" s="137">
        <f t="shared" si="145"/>
        <v>0</v>
      </c>
      <c r="T545" s="137">
        <f t="shared" si="145"/>
        <v>0</v>
      </c>
      <c r="U545" s="137">
        <f t="shared" si="145"/>
        <v>0</v>
      </c>
      <c r="V545" s="137">
        <f t="shared" si="145"/>
        <v>100</v>
      </c>
      <c r="W545" s="137">
        <f t="shared" ref="W545:AJ554" si="146">IF(AND(W$3&gt;=$K545,W$3&lt;$L545),100*$AM545,0)</f>
        <v>100</v>
      </c>
      <c r="X545" s="137">
        <f t="shared" si="146"/>
        <v>100</v>
      </c>
      <c r="Y545" s="137">
        <f t="shared" si="146"/>
        <v>100</v>
      </c>
      <c r="Z545" s="137">
        <f t="shared" si="146"/>
        <v>100</v>
      </c>
      <c r="AA545" s="137">
        <f t="shared" si="146"/>
        <v>100</v>
      </c>
      <c r="AB545" s="137">
        <f t="shared" si="146"/>
        <v>100</v>
      </c>
      <c r="AC545" s="137">
        <f t="shared" si="146"/>
        <v>100</v>
      </c>
      <c r="AD545" s="137">
        <f t="shared" si="146"/>
        <v>0</v>
      </c>
      <c r="AE545" s="137">
        <f t="shared" si="146"/>
        <v>0</v>
      </c>
      <c r="AF545" s="137">
        <f t="shared" si="146"/>
        <v>0</v>
      </c>
      <c r="AG545" s="137">
        <f t="shared" si="146"/>
        <v>0</v>
      </c>
      <c r="AH545" s="137">
        <f t="shared" si="146"/>
        <v>0</v>
      </c>
      <c r="AI545" s="137">
        <f t="shared" si="146"/>
        <v>0</v>
      </c>
      <c r="AJ545" s="137">
        <f t="shared" si="146"/>
        <v>0</v>
      </c>
      <c r="AK545" s="136">
        <f ca="1">IF(AND(AND($AK$3&lt;=B545,B545&lt;=$AK$1),B545&lt;&gt;""),1,0)</f>
        <v>1</v>
      </c>
      <c r="AL545" s="136">
        <f>IF(OR(F545="工事・メンテ（共用可）",F545="要調整"),0.5,IF(F545="ヘリ訓練日",0.4,1))</f>
        <v>1</v>
      </c>
      <c r="AM545" s="136">
        <v>1</v>
      </c>
    </row>
    <row r="546" spans="1:39" ht="54">
      <c r="A546" s="149">
        <v>732</v>
      </c>
      <c r="B546" s="210">
        <v>46461</v>
      </c>
      <c r="C546" s="211">
        <v>9</v>
      </c>
      <c r="D546" s="211">
        <v>17</v>
      </c>
      <c r="E546" s="215" t="s">
        <v>38</v>
      </c>
      <c r="F546" s="147" t="s">
        <v>490</v>
      </c>
      <c r="G546" s="154" t="s">
        <v>494</v>
      </c>
      <c r="H546" s="138" t="str">
        <f>IF(OR(G546="中止",G546="取消"),"998",IF(ISNA(MATCH($E546,施設情報!$B$2:$B$96,0)),"999",INDEX(施設情報!$C$2:$C$96,MATCH($E546,施設情報!$B$2:$B$96,0))))</f>
        <v>002</v>
      </c>
      <c r="I546" s="139">
        <f t="shared" si="137"/>
        <v>46461</v>
      </c>
      <c r="J546" s="137" t="str">
        <f t="shared" si="138"/>
        <v>002-46461</v>
      </c>
      <c r="K546" s="137">
        <f t="shared" si="139"/>
        <v>0.375</v>
      </c>
      <c r="L546" s="137">
        <f t="shared" si="140"/>
        <v>0.70833333333333337</v>
      </c>
      <c r="M546" s="137">
        <f t="shared" si="145"/>
        <v>0</v>
      </c>
      <c r="N546" s="137">
        <f t="shared" si="145"/>
        <v>0</v>
      </c>
      <c r="O546" s="137">
        <f t="shared" si="145"/>
        <v>0</v>
      </c>
      <c r="P546" s="137">
        <f t="shared" si="145"/>
        <v>0</v>
      </c>
      <c r="Q546" s="137">
        <f t="shared" si="145"/>
        <v>0</v>
      </c>
      <c r="R546" s="137">
        <f t="shared" si="145"/>
        <v>0</v>
      </c>
      <c r="S546" s="137">
        <f t="shared" si="145"/>
        <v>0</v>
      </c>
      <c r="T546" s="137">
        <f t="shared" si="145"/>
        <v>0</v>
      </c>
      <c r="U546" s="137">
        <f t="shared" si="145"/>
        <v>0</v>
      </c>
      <c r="V546" s="137">
        <f t="shared" si="145"/>
        <v>100</v>
      </c>
      <c r="W546" s="137">
        <f t="shared" si="146"/>
        <v>100</v>
      </c>
      <c r="X546" s="137">
        <f t="shared" si="146"/>
        <v>100</v>
      </c>
      <c r="Y546" s="137">
        <f t="shared" si="146"/>
        <v>100</v>
      </c>
      <c r="Z546" s="137">
        <f t="shared" si="146"/>
        <v>100</v>
      </c>
      <c r="AA546" s="137">
        <f t="shared" si="146"/>
        <v>100</v>
      </c>
      <c r="AB546" s="137">
        <f t="shared" si="146"/>
        <v>100</v>
      </c>
      <c r="AC546" s="137">
        <f t="shared" si="146"/>
        <v>100</v>
      </c>
      <c r="AD546" s="137">
        <f t="shared" si="146"/>
        <v>0</v>
      </c>
      <c r="AE546" s="137">
        <f t="shared" si="146"/>
        <v>0</v>
      </c>
      <c r="AF546" s="137">
        <f t="shared" si="146"/>
        <v>0</v>
      </c>
      <c r="AG546" s="137">
        <f t="shared" si="146"/>
        <v>0</v>
      </c>
      <c r="AH546" s="137">
        <f t="shared" si="146"/>
        <v>0</v>
      </c>
      <c r="AI546" s="137">
        <f t="shared" si="146"/>
        <v>0</v>
      </c>
      <c r="AJ546" s="137">
        <f t="shared" si="146"/>
        <v>0</v>
      </c>
      <c r="AK546" s="136">
        <f ca="1">IF(AND(AND($AK$3&lt;=B546,B546&lt;=$AK$1),B546&lt;&gt;""),1,0)</f>
        <v>1</v>
      </c>
      <c r="AL546" s="136">
        <f>IF(OR(F546="工事・メンテ（共用可）",F546="要調整"),0.5,IF(F546="ヘリ訓練日",0.4,1))</f>
        <v>1</v>
      </c>
      <c r="AM546" s="136">
        <v>1</v>
      </c>
    </row>
    <row r="547" spans="1:39" ht="37.5">
      <c r="A547" s="149">
        <v>733</v>
      </c>
      <c r="B547" s="210">
        <v>46461</v>
      </c>
      <c r="C547" s="211">
        <v>9</v>
      </c>
      <c r="D547" s="211">
        <v>17</v>
      </c>
      <c r="E547" s="215" t="s">
        <v>39</v>
      </c>
      <c r="F547" s="147" t="s">
        <v>492</v>
      </c>
      <c r="G547" s="154" t="s">
        <v>494</v>
      </c>
      <c r="H547" s="138" t="str">
        <f>IF(OR(G547="中止",G547="取消"),"998",IF(ISNA(MATCH($E547,施設情報!$B$2:$B$96,0)),"999",INDEX(施設情報!$C$2:$C$96,MATCH($E547,施設情報!$B$2:$B$96,0))))</f>
        <v>003</v>
      </c>
      <c r="I547" s="139">
        <f t="shared" si="137"/>
        <v>46461</v>
      </c>
      <c r="J547" s="137" t="str">
        <f t="shared" si="138"/>
        <v>003-46461</v>
      </c>
      <c r="K547" s="137">
        <f t="shared" si="139"/>
        <v>0.375</v>
      </c>
      <c r="L547" s="137">
        <f t="shared" si="140"/>
        <v>0.70833333333333337</v>
      </c>
      <c r="M547" s="137">
        <f t="shared" si="145"/>
        <v>0</v>
      </c>
      <c r="N547" s="137">
        <f t="shared" si="145"/>
        <v>0</v>
      </c>
      <c r="O547" s="137">
        <f t="shared" si="145"/>
        <v>0</v>
      </c>
      <c r="P547" s="137">
        <f t="shared" si="145"/>
        <v>0</v>
      </c>
      <c r="Q547" s="137">
        <f t="shared" si="145"/>
        <v>0</v>
      </c>
      <c r="R547" s="137">
        <f t="shared" si="145"/>
        <v>0</v>
      </c>
      <c r="S547" s="137">
        <f t="shared" si="145"/>
        <v>0</v>
      </c>
      <c r="T547" s="137">
        <f t="shared" si="145"/>
        <v>0</v>
      </c>
      <c r="U547" s="137">
        <f t="shared" si="145"/>
        <v>0</v>
      </c>
      <c r="V547" s="137">
        <f t="shared" si="145"/>
        <v>100</v>
      </c>
      <c r="W547" s="137">
        <f t="shared" si="146"/>
        <v>100</v>
      </c>
      <c r="X547" s="137">
        <f t="shared" si="146"/>
        <v>100</v>
      </c>
      <c r="Y547" s="137">
        <f t="shared" si="146"/>
        <v>100</v>
      </c>
      <c r="Z547" s="137">
        <f t="shared" si="146"/>
        <v>100</v>
      </c>
      <c r="AA547" s="137">
        <f t="shared" si="146"/>
        <v>100</v>
      </c>
      <c r="AB547" s="137">
        <f t="shared" si="146"/>
        <v>100</v>
      </c>
      <c r="AC547" s="137">
        <f t="shared" si="146"/>
        <v>100</v>
      </c>
      <c r="AD547" s="137">
        <f t="shared" si="146"/>
        <v>0</v>
      </c>
      <c r="AE547" s="137">
        <f t="shared" si="146"/>
        <v>0</v>
      </c>
      <c r="AF547" s="137">
        <f t="shared" si="146"/>
        <v>0</v>
      </c>
      <c r="AG547" s="137">
        <f t="shared" si="146"/>
        <v>0</v>
      </c>
      <c r="AH547" s="137">
        <f t="shared" si="146"/>
        <v>0</v>
      </c>
      <c r="AI547" s="137">
        <f t="shared" si="146"/>
        <v>0</v>
      </c>
      <c r="AJ547" s="137">
        <f t="shared" si="146"/>
        <v>0</v>
      </c>
      <c r="AK547" s="136">
        <f ca="1">IF(AND(AND($AK$3&lt;=B547,B547&lt;=$AK$1),B547&lt;&gt;""),1,0)</f>
        <v>1</v>
      </c>
      <c r="AL547" s="136">
        <f>IF(OR(F547="工事・メンテ（共用可）",F547="要調整"),0.5,IF(F547="ヘリ訓練日",0.4,1))</f>
        <v>1</v>
      </c>
      <c r="AM547" s="136">
        <v>1</v>
      </c>
    </row>
    <row r="548" spans="1:39" ht="75">
      <c r="A548" s="149">
        <v>734</v>
      </c>
      <c r="B548" s="210">
        <v>46461</v>
      </c>
      <c r="C548" s="211">
        <v>9</v>
      </c>
      <c r="D548" s="211">
        <v>17</v>
      </c>
      <c r="E548" s="215" t="s">
        <v>40</v>
      </c>
      <c r="F548" s="147" t="s">
        <v>492</v>
      </c>
      <c r="G548" s="154" t="s">
        <v>494</v>
      </c>
      <c r="H548" s="138" t="str">
        <f>IF(OR(G548="中止",G548="取消"),"998",IF(ISNA(MATCH($E548,施設情報!$B$2:$B$96,0)),"999",INDEX(施設情報!$C$2:$C$96,MATCH($E548,施設情報!$B$2:$B$96,0))))</f>
        <v>004</v>
      </c>
      <c r="I548" s="139">
        <f t="shared" si="137"/>
        <v>46461</v>
      </c>
      <c r="J548" s="137" t="str">
        <f t="shared" si="138"/>
        <v>004-46461</v>
      </c>
      <c r="K548" s="137">
        <f t="shared" si="139"/>
        <v>0.375</v>
      </c>
      <c r="L548" s="137">
        <f t="shared" si="140"/>
        <v>0.70833333333333337</v>
      </c>
      <c r="M548" s="137">
        <f t="shared" si="145"/>
        <v>0</v>
      </c>
      <c r="N548" s="137">
        <f t="shared" si="145"/>
        <v>0</v>
      </c>
      <c r="O548" s="137">
        <f t="shared" si="145"/>
        <v>0</v>
      </c>
      <c r="P548" s="137">
        <f t="shared" si="145"/>
        <v>0</v>
      </c>
      <c r="Q548" s="137">
        <f t="shared" si="145"/>
        <v>0</v>
      </c>
      <c r="R548" s="137">
        <f t="shared" si="145"/>
        <v>0</v>
      </c>
      <c r="S548" s="137">
        <f t="shared" si="145"/>
        <v>0</v>
      </c>
      <c r="T548" s="137">
        <f t="shared" si="145"/>
        <v>0</v>
      </c>
      <c r="U548" s="137">
        <f t="shared" si="145"/>
        <v>0</v>
      </c>
      <c r="V548" s="137">
        <f t="shared" si="145"/>
        <v>100</v>
      </c>
      <c r="W548" s="137">
        <f t="shared" si="146"/>
        <v>100</v>
      </c>
      <c r="X548" s="137">
        <f t="shared" si="146"/>
        <v>100</v>
      </c>
      <c r="Y548" s="137">
        <f t="shared" si="146"/>
        <v>100</v>
      </c>
      <c r="Z548" s="137">
        <f t="shared" si="146"/>
        <v>100</v>
      </c>
      <c r="AA548" s="137">
        <f t="shared" si="146"/>
        <v>100</v>
      </c>
      <c r="AB548" s="137">
        <f t="shared" si="146"/>
        <v>100</v>
      </c>
      <c r="AC548" s="137">
        <f t="shared" si="146"/>
        <v>100</v>
      </c>
      <c r="AD548" s="137">
        <f t="shared" si="146"/>
        <v>0</v>
      </c>
      <c r="AE548" s="137">
        <f t="shared" si="146"/>
        <v>0</v>
      </c>
      <c r="AF548" s="137">
        <f t="shared" si="146"/>
        <v>0</v>
      </c>
      <c r="AG548" s="137">
        <f t="shared" si="146"/>
        <v>0</v>
      </c>
      <c r="AH548" s="137">
        <f t="shared" si="146"/>
        <v>0</v>
      </c>
      <c r="AI548" s="137">
        <f t="shared" si="146"/>
        <v>0</v>
      </c>
      <c r="AJ548" s="137">
        <f t="shared" si="146"/>
        <v>0</v>
      </c>
      <c r="AK548" s="136">
        <f ca="1">IF(AND(AND($AK$3&lt;=B548,B548&lt;=$AK$1),B548&lt;&gt;""),1,0)</f>
        <v>1</v>
      </c>
      <c r="AL548" s="136">
        <f>IF(OR(F548="工事・メンテ（共用可）",F548="要調整"),0.5,IF(F548="ヘリ訓練日",0.4,1))</f>
        <v>1</v>
      </c>
      <c r="AM548" s="136">
        <v>1</v>
      </c>
    </row>
    <row r="549" spans="1:39" ht="93.75">
      <c r="A549" s="149">
        <v>735</v>
      </c>
      <c r="B549" s="210">
        <v>46461</v>
      </c>
      <c r="C549" s="211">
        <v>9</v>
      </c>
      <c r="D549" s="211">
        <v>17</v>
      </c>
      <c r="E549" s="215" t="s">
        <v>41</v>
      </c>
      <c r="F549" s="147" t="s">
        <v>492</v>
      </c>
      <c r="G549" s="154" t="s">
        <v>494</v>
      </c>
      <c r="H549" s="138" t="str">
        <f>IF(OR(G549="中止",G549="取消"),"998",IF(ISNA(MATCH($E549,施設情報!$B$2:$B$96,0)),"999",INDEX(施設情報!$C$2:$C$96,MATCH($E549,施設情報!$B$2:$B$96,0))))</f>
        <v>005</v>
      </c>
      <c r="I549" s="139">
        <f t="shared" si="137"/>
        <v>46461</v>
      </c>
      <c r="J549" s="137" t="str">
        <f t="shared" si="138"/>
        <v>005-46461</v>
      </c>
      <c r="K549" s="137">
        <f t="shared" si="139"/>
        <v>0.375</v>
      </c>
      <c r="L549" s="137">
        <f t="shared" si="140"/>
        <v>0.70833333333333337</v>
      </c>
      <c r="M549" s="137">
        <f t="shared" si="145"/>
        <v>0</v>
      </c>
      <c r="N549" s="137">
        <f t="shared" si="145"/>
        <v>0</v>
      </c>
      <c r="O549" s="137">
        <f t="shared" si="145"/>
        <v>0</v>
      </c>
      <c r="P549" s="137">
        <f t="shared" si="145"/>
        <v>0</v>
      </c>
      <c r="Q549" s="137">
        <f t="shared" si="145"/>
        <v>0</v>
      </c>
      <c r="R549" s="137">
        <f t="shared" si="145"/>
        <v>0</v>
      </c>
      <c r="S549" s="137">
        <f t="shared" si="145"/>
        <v>0</v>
      </c>
      <c r="T549" s="137">
        <f t="shared" si="145"/>
        <v>0</v>
      </c>
      <c r="U549" s="137">
        <f t="shared" si="145"/>
        <v>0</v>
      </c>
      <c r="V549" s="137">
        <f t="shared" si="145"/>
        <v>100</v>
      </c>
      <c r="W549" s="137">
        <f t="shared" si="146"/>
        <v>100</v>
      </c>
      <c r="X549" s="137">
        <f t="shared" si="146"/>
        <v>100</v>
      </c>
      <c r="Y549" s="137">
        <f t="shared" si="146"/>
        <v>100</v>
      </c>
      <c r="Z549" s="137">
        <f t="shared" si="146"/>
        <v>100</v>
      </c>
      <c r="AA549" s="137">
        <f t="shared" si="146"/>
        <v>100</v>
      </c>
      <c r="AB549" s="137">
        <f t="shared" si="146"/>
        <v>100</v>
      </c>
      <c r="AC549" s="137">
        <f t="shared" si="146"/>
        <v>100</v>
      </c>
      <c r="AD549" s="137">
        <f t="shared" si="146"/>
        <v>0</v>
      </c>
      <c r="AE549" s="137">
        <f t="shared" si="146"/>
        <v>0</v>
      </c>
      <c r="AF549" s="137">
        <f t="shared" si="146"/>
        <v>0</v>
      </c>
      <c r="AG549" s="137">
        <f t="shared" si="146"/>
        <v>0</v>
      </c>
      <c r="AH549" s="137">
        <f t="shared" si="146"/>
        <v>0</v>
      </c>
      <c r="AI549" s="137">
        <f t="shared" si="146"/>
        <v>0</v>
      </c>
      <c r="AJ549" s="137">
        <f t="shared" si="146"/>
        <v>0</v>
      </c>
      <c r="AK549" s="136">
        <f ca="1">IF(AND(AND($AK$3&lt;=B549,B549&lt;=$AK$1),B549&lt;&gt;""),1,0)</f>
        <v>1</v>
      </c>
      <c r="AL549" s="136">
        <f>IF(OR(F549="工事・メンテ（共用可）",F549="要調整"),0.5,IF(F549="ヘリ訓練日",0.4,1))</f>
        <v>1</v>
      </c>
      <c r="AM549" s="136">
        <v>1</v>
      </c>
    </row>
    <row r="550" spans="1:39" ht="75">
      <c r="A550" s="149">
        <v>736</v>
      </c>
      <c r="B550" s="210">
        <v>46461</v>
      </c>
      <c r="C550" s="211">
        <v>9</v>
      </c>
      <c r="D550" s="211">
        <v>17</v>
      </c>
      <c r="E550" s="215" t="s">
        <v>42</v>
      </c>
      <c r="F550" s="147" t="s">
        <v>492</v>
      </c>
      <c r="G550" s="154" t="s">
        <v>494</v>
      </c>
      <c r="H550" s="138" t="str">
        <f>IF(OR(G550="中止",G550="取消"),"998",IF(ISNA(MATCH($E550,施設情報!$B$2:$B$96,0)),"999",INDEX(施設情報!$C$2:$C$96,MATCH($E550,施設情報!$B$2:$B$96,0))))</f>
        <v>006</v>
      </c>
      <c r="I550" s="139">
        <f t="shared" si="137"/>
        <v>46461</v>
      </c>
      <c r="J550" s="137" t="str">
        <f t="shared" si="138"/>
        <v>006-46461</v>
      </c>
      <c r="K550" s="137">
        <f t="shared" si="139"/>
        <v>0.375</v>
      </c>
      <c r="L550" s="137">
        <f t="shared" si="140"/>
        <v>0.70833333333333337</v>
      </c>
      <c r="M550" s="137">
        <f t="shared" si="145"/>
        <v>0</v>
      </c>
      <c r="N550" s="137">
        <f t="shared" si="145"/>
        <v>0</v>
      </c>
      <c r="O550" s="137">
        <f t="shared" si="145"/>
        <v>0</v>
      </c>
      <c r="P550" s="137">
        <f t="shared" si="145"/>
        <v>0</v>
      </c>
      <c r="Q550" s="137">
        <f t="shared" si="145"/>
        <v>0</v>
      </c>
      <c r="R550" s="137">
        <f t="shared" si="145"/>
        <v>0</v>
      </c>
      <c r="S550" s="137">
        <f t="shared" si="145"/>
        <v>0</v>
      </c>
      <c r="T550" s="137">
        <f t="shared" si="145"/>
        <v>0</v>
      </c>
      <c r="U550" s="137">
        <f t="shared" si="145"/>
        <v>0</v>
      </c>
      <c r="V550" s="137">
        <f t="shared" si="145"/>
        <v>100</v>
      </c>
      <c r="W550" s="137">
        <f t="shared" si="146"/>
        <v>100</v>
      </c>
      <c r="X550" s="137">
        <f t="shared" si="146"/>
        <v>100</v>
      </c>
      <c r="Y550" s="137">
        <f t="shared" si="146"/>
        <v>100</v>
      </c>
      <c r="Z550" s="137">
        <f t="shared" si="146"/>
        <v>100</v>
      </c>
      <c r="AA550" s="137">
        <f t="shared" si="146"/>
        <v>100</v>
      </c>
      <c r="AB550" s="137">
        <f t="shared" si="146"/>
        <v>100</v>
      </c>
      <c r="AC550" s="137">
        <f t="shared" si="146"/>
        <v>100</v>
      </c>
      <c r="AD550" s="137">
        <f t="shared" si="146"/>
        <v>0</v>
      </c>
      <c r="AE550" s="137">
        <f t="shared" si="146"/>
        <v>0</v>
      </c>
      <c r="AF550" s="137">
        <f t="shared" si="146"/>
        <v>0</v>
      </c>
      <c r="AG550" s="137">
        <f t="shared" si="146"/>
        <v>0</v>
      </c>
      <c r="AH550" s="137">
        <f t="shared" si="146"/>
        <v>0</v>
      </c>
      <c r="AI550" s="137">
        <f t="shared" si="146"/>
        <v>0</v>
      </c>
      <c r="AJ550" s="137">
        <f t="shared" si="146"/>
        <v>0</v>
      </c>
      <c r="AK550" s="136">
        <f ca="1">IF(AND(AND($AK$3&lt;=B550,B550&lt;=$AK$1),B550&lt;&gt;""),1,0)</f>
        <v>1</v>
      </c>
      <c r="AL550" s="136">
        <f>IF(OR(F550="工事・メンテ（共用可）",F550="要調整"),0.5,IF(F550="ヘリ訓練日",0.4,1))</f>
        <v>1</v>
      </c>
      <c r="AM550" s="136">
        <v>1</v>
      </c>
    </row>
    <row r="551" spans="1:39" ht="37.5">
      <c r="A551" s="149">
        <v>737</v>
      </c>
      <c r="B551" s="210">
        <v>46461</v>
      </c>
      <c r="C551" s="211">
        <v>9</v>
      </c>
      <c r="D551" s="211">
        <v>17</v>
      </c>
      <c r="E551" s="215" t="s">
        <v>2</v>
      </c>
      <c r="F551" s="147" t="s">
        <v>490</v>
      </c>
      <c r="G551" s="154" t="s">
        <v>494</v>
      </c>
      <c r="H551" s="138" t="str">
        <f>IF(OR(G551="中止",G551="取消"),"998",IF(ISNA(MATCH($E551,施設情報!$B$2:$B$96,0)),"999",INDEX(施設情報!$C$2:$C$96,MATCH($E551,施設情報!$B$2:$B$96,0))))</f>
        <v>008</v>
      </c>
      <c r="I551" s="139">
        <f t="shared" si="137"/>
        <v>46461</v>
      </c>
      <c r="J551" s="137" t="str">
        <f t="shared" si="138"/>
        <v>008-46461</v>
      </c>
      <c r="K551" s="137">
        <f t="shared" si="139"/>
        <v>0.375</v>
      </c>
      <c r="L551" s="137">
        <f t="shared" si="140"/>
        <v>0.70833333333333337</v>
      </c>
      <c r="M551" s="137">
        <f t="shared" si="145"/>
        <v>0</v>
      </c>
      <c r="N551" s="137">
        <f t="shared" si="145"/>
        <v>0</v>
      </c>
      <c r="O551" s="137">
        <f t="shared" si="145"/>
        <v>0</v>
      </c>
      <c r="P551" s="137">
        <f t="shared" si="145"/>
        <v>0</v>
      </c>
      <c r="Q551" s="137">
        <f t="shared" si="145"/>
        <v>0</v>
      </c>
      <c r="R551" s="137">
        <f t="shared" si="145"/>
        <v>0</v>
      </c>
      <c r="S551" s="137">
        <f t="shared" si="145"/>
        <v>0</v>
      </c>
      <c r="T551" s="137">
        <f t="shared" si="145"/>
        <v>0</v>
      </c>
      <c r="U551" s="137">
        <f t="shared" si="145"/>
        <v>0</v>
      </c>
      <c r="V551" s="137">
        <f t="shared" si="145"/>
        <v>100</v>
      </c>
      <c r="W551" s="137">
        <f t="shared" si="146"/>
        <v>100</v>
      </c>
      <c r="X551" s="137">
        <f t="shared" si="146"/>
        <v>100</v>
      </c>
      <c r="Y551" s="137">
        <f t="shared" si="146"/>
        <v>100</v>
      </c>
      <c r="Z551" s="137">
        <f t="shared" si="146"/>
        <v>100</v>
      </c>
      <c r="AA551" s="137">
        <f t="shared" si="146"/>
        <v>100</v>
      </c>
      <c r="AB551" s="137">
        <f t="shared" si="146"/>
        <v>100</v>
      </c>
      <c r="AC551" s="137">
        <f t="shared" si="146"/>
        <v>100</v>
      </c>
      <c r="AD551" s="137">
        <f t="shared" si="146"/>
        <v>0</v>
      </c>
      <c r="AE551" s="137">
        <f t="shared" si="146"/>
        <v>0</v>
      </c>
      <c r="AF551" s="137">
        <f t="shared" si="146"/>
        <v>0</v>
      </c>
      <c r="AG551" s="137">
        <f t="shared" si="146"/>
        <v>0</v>
      </c>
      <c r="AH551" s="137">
        <f t="shared" si="146"/>
        <v>0</v>
      </c>
      <c r="AI551" s="137">
        <f t="shared" si="146"/>
        <v>0</v>
      </c>
      <c r="AJ551" s="137">
        <f t="shared" si="146"/>
        <v>0</v>
      </c>
      <c r="AK551" s="136">
        <f ca="1">IF(AND(AND($AK$3&lt;=B551,B551&lt;=$AK$1),B551&lt;&gt;""),1,0)</f>
        <v>1</v>
      </c>
      <c r="AL551" s="136">
        <f>IF(OR(F551="工事・メンテ（共用可）",F551="要調整"),0.5,IF(F551="ヘリ訓練日",0.4,1))</f>
        <v>1</v>
      </c>
      <c r="AM551" s="136">
        <v>1</v>
      </c>
    </row>
    <row r="552" spans="1:39" ht="56.25">
      <c r="A552" s="149">
        <v>738</v>
      </c>
      <c r="B552" s="210">
        <v>46461</v>
      </c>
      <c r="C552" s="211">
        <v>9</v>
      </c>
      <c r="D552" s="211">
        <v>17</v>
      </c>
      <c r="E552" s="215" t="s">
        <v>43</v>
      </c>
      <c r="F552" s="147" t="s">
        <v>495</v>
      </c>
      <c r="G552" s="154" t="s">
        <v>494</v>
      </c>
      <c r="H552" s="138" t="str">
        <f>IF(OR(G552="中止",G552="取消"),"998",IF(ISNA(MATCH($E552,施設情報!$B$2:$B$96,0)),"999",INDEX(施設情報!$C$2:$C$96,MATCH($E552,施設情報!$B$2:$B$96,0))))</f>
        <v>014</v>
      </c>
      <c r="I552" s="139">
        <f t="shared" si="137"/>
        <v>46461</v>
      </c>
      <c r="J552" s="137" t="str">
        <f t="shared" si="138"/>
        <v>014-46461</v>
      </c>
      <c r="K552" s="137">
        <f t="shared" si="139"/>
        <v>0.375</v>
      </c>
      <c r="L552" s="137">
        <f t="shared" si="140"/>
        <v>0.70833333333333337</v>
      </c>
      <c r="M552" s="137">
        <f t="shared" si="145"/>
        <v>0</v>
      </c>
      <c r="N552" s="137">
        <f t="shared" si="145"/>
        <v>0</v>
      </c>
      <c r="O552" s="137">
        <f t="shared" si="145"/>
        <v>0</v>
      </c>
      <c r="P552" s="137">
        <f t="shared" si="145"/>
        <v>0</v>
      </c>
      <c r="Q552" s="137">
        <f t="shared" si="145"/>
        <v>0</v>
      </c>
      <c r="R552" s="137">
        <f t="shared" si="145"/>
        <v>0</v>
      </c>
      <c r="S552" s="137">
        <f t="shared" si="145"/>
        <v>0</v>
      </c>
      <c r="T552" s="137">
        <f t="shared" si="145"/>
        <v>0</v>
      </c>
      <c r="U552" s="137">
        <f t="shared" si="145"/>
        <v>0</v>
      </c>
      <c r="V552" s="137">
        <f t="shared" si="145"/>
        <v>50</v>
      </c>
      <c r="W552" s="137">
        <f t="shared" si="146"/>
        <v>50</v>
      </c>
      <c r="X552" s="137">
        <f t="shared" si="146"/>
        <v>50</v>
      </c>
      <c r="Y552" s="137">
        <f t="shared" si="146"/>
        <v>50</v>
      </c>
      <c r="Z552" s="137">
        <f t="shared" si="146"/>
        <v>50</v>
      </c>
      <c r="AA552" s="137">
        <f t="shared" si="146"/>
        <v>50</v>
      </c>
      <c r="AB552" s="137">
        <f t="shared" si="146"/>
        <v>50</v>
      </c>
      <c r="AC552" s="137">
        <f t="shared" si="146"/>
        <v>50</v>
      </c>
      <c r="AD552" s="137">
        <f t="shared" si="146"/>
        <v>0</v>
      </c>
      <c r="AE552" s="137">
        <f t="shared" si="146"/>
        <v>0</v>
      </c>
      <c r="AF552" s="137">
        <f t="shared" si="146"/>
        <v>0</v>
      </c>
      <c r="AG552" s="137">
        <f t="shared" si="146"/>
        <v>0</v>
      </c>
      <c r="AH552" s="137">
        <f t="shared" si="146"/>
        <v>0</v>
      </c>
      <c r="AI552" s="137">
        <f t="shared" si="146"/>
        <v>0</v>
      </c>
      <c r="AJ552" s="137">
        <f t="shared" si="146"/>
        <v>0</v>
      </c>
      <c r="AK552" s="136">
        <f ca="1">IF(AND(AND($AK$3&lt;=B552,B552&lt;=$AK$1),B552&lt;&gt;""),1,0)</f>
        <v>1</v>
      </c>
      <c r="AL552" s="136">
        <f>IF(OR(F552="工事・メンテ（共用可）",F552="要調整"),0.5,IF(F552="ヘリ訓練日",0.4,1))</f>
        <v>0.5</v>
      </c>
      <c r="AM552" s="136">
        <v>0.5</v>
      </c>
    </row>
    <row r="553" spans="1:39" ht="56.25">
      <c r="A553" s="149">
        <v>739</v>
      </c>
      <c r="B553" s="210">
        <v>46461</v>
      </c>
      <c r="C553" s="211">
        <v>9</v>
      </c>
      <c r="D553" s="211">
        <v>17</v>
      </c>
      <c r="E553" s="215" t="s">
        <v>44</v>
      </c>
      <c r="F553" s="147" t="s">
        <v>495</v>
      </c>
      <c r="G553" s="154" t="s">
        <v>494</v>
      </c>
      <c r="H553" s="138" t="str">
        <f>IF(OR(G553="中止",G553="取消"),"998",IF(ISNA(MATCH($E553,施設情報!$B$2:$B$96,0)),"999",INDEX(施設情報!$C$2:$C$96,MATCH($E553,施設情報!$B$2:$B$96,0))))</f>
        <v>015</v>
      </c>
      <c r="I553" s="139">
        <f t="shared" si="137"/>
        <v>46461</v>
      </c>
      <c r="J553" s="137" t="str">
        <f t="shared" si="138"/>
        <v>015-46461</v>
      </c>
      <c r="K553" s="137">
        <f t="shared" si="139"/>
        <v>0.375</v>
      </c>
      <c r="L553" s="137">
        <f t="shared" si="140"/>
        <v>0.70833333333333337</v>
      </c>
      <c r="M553" s="137">
        <f t="shared" si="145"/>
        <v>0</v>
      </c>
      <c r="N553" s="137">
        <f t="shared" si="145"/>
        <v>0</v>
      </c>
      <c r="O553" s="137">
        <f t="shared" si="145"/>
        <v>0</v>
      </c>
      <c r="P553" s="137">
        <f t="shared" si="145"/>
        <v>0</v>
      </c>
      <c r="Q553" s="137">
        <f t="shared" si="145"/>
        <v>0</v>
      </c>
      <c r="R553" s="137">
        <f t="shared" si="145"/>
        <v>0</v>
      </c>
      <c r="S553" s="137">
        <f t="shared" si="145"/>
        <v>0</v>
      </c>
      <c r="T553" s="137">
        <f t="shared" si="145"/>
        <v>0</v>
      </c>
      <c r="U553" s="137">
        <f t="shared" si="145"/>
        <v>0</v>
      </c>
      <c r="V553" s="137">
        <f t="shared" si="145"/>
        <v>50</v>
      </c>
      <c r="W553" s="137">
        <f t="shared" si="146"/>
        <v>50</v>
      </c>
      <c r="X553" s="137">
        <f t="shared" si="146"/>
        <v>50</v>
      </c>
      <c r="Y553" s="137">
        <f t="shared" si="146"/>
        <v>50</v>
      </c>
      <c r="Z553" s="137">
        <f t="shared" si="146"/>
        <v>50</v>
      </c>
      <c r="AA553" s="137">
        <f t="shared" si="146"/>
        <v>50</v>
      </c>
      <c r="AB553" s="137">
        <f t="shared" si="146"/>
        <v>50</v>
      </c>
      <c r="AC553" s="137">
        <f t="shared" si="146"/>
        <v>50</v>
      </c>
      <c r="AD553" s="137">
        <f t="shared" si="146"/>
        <v>0</v>
      </c>
      <c r="AE553" s="137">
        <f t="shared" si="146"/>
        <v>0</v>
      </c>
      <c r="AF553" s="137">
        <f t="shared" si="146"/>
        <v>0</v>
      </c>
      <c r="AG553" s="137">
        <f t="shared" si="146"/>
        <v>0</v>
      </c>
      <c r="AH553" s="137">
        <f t="shared" si="146"/>
        <v>0</v>
      </c>
      <c r="AI553" s="137">
        <f t="shared" si="146"/>
        <v>0</v>
      </c>
      <c r="AJ553" s="137">
        <f t="shared" si="146"/>
        <v>0</v>
      </c>
      <c r="AK553" s="136">
        <f ca="1">IF(AND(AND($AK$3&lt;=B553,B553&lt;=$AK$1),B553&lt;&gt;""),1,0)</f>
        <v>1</v>
      </c>
      <c r="AL553" s="136">
        <f>IF(OR(F553="工事・メンテ（共用可）",F553="要調整"),0.5,IF(F553="ヘリ訓練日",0.4,1))</f>
        <v>0.5</v>
      </c>
      <c r="AM553" s="136">
        <v>0.5</v>
      </c>
    </row>
    <row r="554" spans="1:39" ht="75">
      <c r="A554" s="149">
        <v>740</v>
      </c>
      <c r="B554" s="210">
        <v>46461</v>
      </c>
      <c r="C554" s="211">
        <v>9</v>
      </c>
      <c r="D554" s="211">
        <v>17</v>
      </c>
      <c r="E554" s="215" t="s">
        <v>45</v>
      </c>
      <c r="F554" s="147" t="s">
        <v>495</v>
      </c>
      <c r="G554" s="154" t="s">
        <v>494</v>
      </c>
      <c r="H554" s="138" t="str">
        <f>IF(OR(G554="中止",G554="取消"),"998",IF(ISNA(MATCH($E554,施設情報!$B$2:$B$96,0)),"999",INDEX(施設情報!$C$2:$C$96,MATCH($E554,施設情報!$B$2:$B$96,0))))</f>
        <v>016</v>
      </c>
      <c r="I554" s="139">
        <f t="shared" si="137"/>
        <v>46461</v>
      </c>
      <c r="J554" s="137" t="str">
        <f t="shared" si="138"/>
        <v>016-46461</v>
      </c>
      <c r="K554" s="137">
        <f t="shared" si="139"/>
        <v>0.375</v>
      </c>
      <c r="L554" s="137">
        <f t="shared" si="140"/>
        <v>0.70833333333333337</v>
      </c>
      <c r="M554" s="137">
        <f t="shared" si="145"/>
        <v>0</v>
      </c>
      <c r="N554" s="137">
        <f t="shared" si="145"/>
        <v>0</v>
      </c>
      <c r="O554" s="137">
        <f t="shared" si="145"/>
        <v>0</v>
      </c>
      <c r="P554" s="137">
        <f t="shared" si="145"/>
        <v>0</v>
      </c>
      <c r="Q554" s="137">
        <f t="shared" si="145"/>
        <v>0</v>
      </c>
      <c r="R554" s="137">
        <f t="shared" si="145"/>
        <v>0</v>
      </c>
      <c r="S554" s="137">
        <f t="shared" si="145"/>
        <v>0</v>
      </c>
      <c r="T554" s="137">
        <f t="shared" si="145"/>
        <v>0</v>
      </c>
      <c r="U554" s="137">
        <f t="shared" si="145"/>
        <v>0</v>
      </c>
      <c r="V554" s="137">
        <f t="shared" si="145"/>
        <v>50</v>
      </c>
      <c r="W554" s="137">
        <f t="shared" si="146"/>
        <v>50</v>
      </c>
      <c r="X554" s="137">
        <f t="shared" si="146"/>
        <v>50</v>
      </c>
      <c r="Y554" s="137">
        <f t="shared" si="146"/>
        <v>50</v>
      </c>
      <c r="Z554" s="137">
        <f t="shared" si="146"/>
        <v>50</v>
      </c>
      <c r="AA554" s="137">
        <f t="shared" si="146"/>
        <v>50</v>
      </c>
      <c r="AB554" s="137">
        <f t="shared" si="146"/>
        <v>50</v>
      </c>
      <c r="AC554" s="137">
        <f t="shared" si="146"/>
        <v>50</v>
      </c>
      <c r="AD554" s="137">
        <f t="shared" si="146"/>
        <v>0</v>
      </c>
      <c r="AE554" s="137">
        <f t="shared" si="146"/>
        <v>0</v>
      </c>
      <c r="AF554" s="137">
        <f t="shared" si="146"/>
        <v>0</v>
      </c>
      <c r="AG554" s="137">
        <f t="shared" si="146"/>
        <v>0</v>
      </c>
      <c r="AH554" s="137">
        <f t="shared" si="146"/>
        <v>0</v>
      </c>
      <c r="AI554" s="137">
        <f t="shared" si="146"/>
        <v>0</v>
      </c>
      <c r="AJ554" s="137">
        <f t="shared" si="146"/>
        <v>0</v>
      </c>
      <c r="AK554" s="136">
        <f ca="1">IF(AND(AND($AK$3&lt;=B554,B554&lt;=$AK$1),B554&lt;&gt;""),1,0)</f>
        <v>1</v>
      </c>
      <c r="AL554" s="136">
        <f>IF(OR(F554="工事・メンテ（共用可）",F554="要調整"),0.5,IF(F554="ヘリ訓練日",0.4,1))</f>
        <v>0.5</v>
      </c>
      <c r="AM554" s="136">
        <v>0.5</v>
      </c>
    </row>
    <row r="555" spans="1:39" ht="75">
      <c r="A555" s="149">
        <v>741</v>
      </c>
      <c r="B555" s="210">
        <v>46461</v>
      </c>
      <c r="C555" s="211">
        <v>9</v>
      </c>
      <c r="D555" s="211">
        <v>17</v>
      </c>
      <c r="E555" s="215" t="s">
        <v>46</v>
      </c>
      <c r="F555" s="147" t="s">
        <v>495</v>
      </c>
      <c r="G555" s="154" t="s">
        <v>494</v>
      </c>
      <c r="H555" s="138" t="str">
        <f>IF(OR(G555="中止",G555="取消"),"998",IF(ISNA(MATCH($E555,施設情報!$B$2:$B$96,0)),"999",INDEX(施設情報!$C$2:$C$96,MATCH($E555,施設情報!$B$2:$B$96,0))))</f>
        <v>017</v>
      </c>
      <c r="I555" s="139">
        <f t="shared" si="137"/>
        <v>46461</v>
      </c>
      <c r="J555" s="137" t="str">
        <f t="shared" si="138"/>
        <v>017-46461</v>
      </c>
      <c r="K555" s="137">
        <f t="shared" si="139"/>
        <v>0.375</v>
      </c>
      <c r="L555" s="137">
        <f t="shared" si="140"/>
        <v>0.70833333333333337</v>
      </c>
      <c r="M555" s="137">
        <f t="shared" ref="M555:V564" si="147">IF(AND(M$3&gt;=$K555,M$3&lt;$L555),100*$AM555,0)</f>
        <v>0</v>
      </c>
      <c r="N555" s="137">
        <f t="shared" si="147"/>
        <v>0</v>
      </c>
      <c r="O555" s="137">
        <f t="shared" si="147"/>
        <v>0</v>
      </c>
      <c r="P555" s="137">
        <f t="shared" si="147"/>
        <v>0</v>
      </c>
      <c r="Q555" s="137">
        <f t="shared" si="147"/>
        <v>0</v>
      </c>
      <c r="R555" s="137">
        <f t="shared" si="147"/>
        <v>0</v>
      </c>
      <c r="S555" s="137">
        <f t="shared" si="147"/>
        <v>0</v>
      </c>
      <c r="T555" s="137">
        <f t="shared" si="147"/>
        <v>0</v>
      </c>
      <c r="U555" s="137">
        <f t="shared" si="147"/>
        <v>0</v>
      </c>
      <c r="V555" s="137">
        <f t="shared" si="147"/>
        <v>50</v>
      </c>
      <c r="W555" s="137">
        <f t="shared" ref="W555:AJ564" si="148">IF(AND(W$3&gt;=$K555,W$3&lt;$L555),100*$AM555,0)</f>
        <v>50</v>
      </c>
      <c r="X555" s="137">
        <f t="shared" si="148"/>
        <v>50</v>
      </c>
      <c r="Y555" s="137">
        <f t="shared" si="148"/>
        <v>50</v>
      </c>
      <c r="Z555" s="137">
        <f t="shared" si="148"/>
        <v>50</v>
      </c>
      <c r="AA555" s="137">
        <f t="shared" si="148"/>
        <v>50</v>
      </c>
      <c r="AB555" s="137">
        <f t="shared" si="148"/>
        <v>50</v>
      </c>
      <c r="AC555" s="137">
        <f t="shared" si="148"/>
        <v>50</v>
      </c>
      <c r="AD555" s="137">
        <f t="shared" si="148"/>
        <v>0</v>
      </c>
      <c r="AE555" s="137">
        <f t="shared" si="148"/>
        <v>0</v>
      </c>
      <c r="AF555" s="137">
        <f t="shared" si="148"/>
        <v>0</v>
      </c>
      <c r="AG555" s="137">
        <f t="shared" si="148"/>
        <v>0</v>
      </c>
      <c r="AH555" s="137">
        <f t="shared" si="148"/>
        <v>0</v>
      </c>
      <c r="AI555" s="137">
        <f t="shared" si="148"/>
        <v>0</v>
      </c>
      <c r="AJ555" s="137">
        <f t="shared" si="148"/>
        <v>0</v>
      </c>
      <c r="AK555" s="136">
        <f ca="1">IF(AND(AND($AK$3&lt;=B555,B555&lt;=$AK$1),B555&lt;&gt;""),1,0)</f>
        <v>1</v>
      </c>
      <c r="AL555" s="136">
        <f>IF(OR(F555="工事・メンテ（共用可）",F555="要調整"),0.5,IF(F555="ヘリ訓練日",0.4,1))</f>
        <v>0.5</v>
      </c>
      <c r="AM555" s="136">
        <v>0.5</v>
      </c>
    </row>
    <row r="556" spans="1:39" ht="56.25">
      <c r="A556" s="149">
        <v>742</v>
      </c>
      <c r="B556" s="210">
        <v>46461</v>
      </c>
      <c r="C556" s="211">
        <v>9</v>
      </c>
      <c r="D556" s="211">
        <v>17</v>
      </c>
      <c r="E556" s="215" t="s">
        <v>47</v>
      </c>
      <c r="F556" s="147" t="s">
        <v>492</v>
      </c>
      <c r="G556" s="154" t="s">
        <v>494</v>
      </c>
      <c r="H556" s="138" t="str">
        <f>IF(OR(G556="中止",G556="取消"),"998",IF(ISNA(MATCH($E556,施設情報!$B$2:$B$96,0)),"999",INDEX(施設情報!$C$2:$C$96,MATCH($E556,施設情報!$B$2:$B$96,0))))</f>
        <v>020</v>
      </c>
      <c r="I556" s="139">
        <f t="shared" si="137"/>
        <v>46461</v>
      </c>
      <c r="J556" s="137" t="str">
        <f t="shared" si="138"/>
        <v>020-46461</v>
      </c>
      <c r="K556" s="137">
        <f t="shared" si="139"/>
        <v>0.375</v>
      </c>
      <c r="L556" s="137">
        <f t="shared" si="140"/>
        <v>0.70833333333333337</v>
      </c>
      <c r="M556" s="137">
        <f t="shared" si="147"/>
        <v>0</v>
      </c>
      <c r="N556" s="137">
        <f t="shared" si="147"/>
        <v>0</v>
      </c>
      <c r="O556" s="137">
        <f t="shared" si="147"/>
        <v>0</v>
      </c>
      <c r="P556" s="137">
        <f t="shared" si="147"/>
        <v>0</v>
      </c>
      <c r="Q556" s="137">
        <f t="shared" si="147"/>
        <v>0</v>
      </c>
      <c r="R556" s="137">
        <f t="shared" si="147"/>
        <v>0</v>
      </c>
      <c r="S556" s="137">
        <f t="shared" si="147"/>
        <v>0</v>
      </c>
      <c r="T556" s="137">
        <f t="shared" si="147"/>
        <v>0</v>
      </c>
      <c r="U556" s="137">
        <f t="shared" si="147"/>
        <v>0</v>
      </c>
      <c r="V556" s="137">
        <f t="shared" si="147"/>
        <v>100</v>
      </c>
      <c r="W556" s="137">
        <f t="shared" si="148"/>
        <v>100</v>
      </c>
      <c r="X556" s="137">
        <f t="shared" si="148"/>
        <v>100</v>
      </c>
      <c r="Y556" s="137">
        <f t="shared" si="148"/>
        <v>100</v>
      </c>
      <c r="Z556" s="137">
        <f t="shared" si="148"/>
        <v>100</v>
      </c>
      <c r="AA556" s="137">
        <f t="shared" si="148"/>
        <v>100</v>
      </c>
      <c r="AB556" s="137">
        <f t="shared" si="148"/>
        <v>100</v>
      </c>
      <c r="AC556" s="137">
        <f t="shared" si="148"/>
        <v>100</v>
      </c>
      <c r="AD556" s="137">
        <f t="shared" si="148"/>
        <v>0</v>
      </c>
      <c r="AE556" s="137">
        <f t="shared" si="148"/>
        <v>0</v>
      </c>
      <c r="AF556" s="137">
        <f t="shared" si="148"/>
        <v>0</v>
      </c>
      <c r="AG556" s="137">
        <f t="shared" si="148"/>
        <v>0</v>
      </c>
      <c r="AH556" s="137">
        <f t="shared" si="148"/>
        <v>0</v>
      </c>
      <c r="AI556" s="137">
        <f t="shared" si="148"/>
        <v>0</v>
      </c>
      <c r="AJ556" s="137">
        <f t="shared" si="148"/>
        <v>0</v>
      </c>
      <c r="AK556" s="136">
        <f ca="1">IF(AND(AND($AK$3&lt;=B556,B556&lt;=$AK$1),B556&lt;&gt;""),1,0)</f>
        <v>1</v>
      </c>
      <c r="AL556" s="136">
        <f>IF(OR(F556="工事・メンテ（共用可）",F556="要調整"),0.5,IF(F556="ヘリ訓練日",0.4,1))</f>
        <v>1</v>
      </c>
      <c r="AM556" s="136">
        <v>1</v>
      </c>
    </row>
    <row r="557" spans="1:39" ht="75">
      <c r="A557" s="149">
        <v>743</v>
      </c>
      <c r="B557" s="210">
        <v>46461</v>
      </c>
      <c r="C557" s="211">
        <v>9</v>
      </c>
      <c r="D557" s="211">
        <v>17</v>
      </c>
      <c r="E557" s="215" t="s">
        <v>48</v>
      </c>
      <c r="F557" s="147" t="s">
        <v>492</v>
      </c>
      <c r="G557" s="154" t="s">
        <v>494</v>
      </c>
      <c r="H557" s="138" t="str">
        <f>IF(OR(G557="中止",G557="取消"),"998",IF(ISNA(MATCH($E557,施設情報!$B$2:$B$96,0)),"999",INDEX(施設情報!$C$2:$C$96,MATCH($E557,施設情報!$B$2:$B$96,0))))</f>
        <v>021</v>
      </c>
      <c r="I557" s="139">
        <f t="shared" si="137"/>
        <v>46461</v>
      </c>
      <c r="J557" s="137" t="str">
        <f t="shared" si="138"/>
        <v>021-46461</v>
      </c>
      <c r="K557" s="137">
        <f t="shared" si="139"/>
        <v>0.375</v>
      </c>
      <c r="L557" s="137">
        <f t="shared" si="140"/>
        <v>0.70833333333333337</v>
      </c>
      <c r="M557" s="137">
        <f t="shared" si="147"/>
        <v>0</v>
      </c>
      <c r="N557" s="137">
        <f t="shared" si="147"/>
        <v>0</v>
      </c>
      <c r="O557" s="137">
        <f t="shared" si="147"/>
        <v>0</v>
      </c>
      <c r="P557" s="137">
        <f t="shared" si="147"/>
        <v>0</v>
      </c>
      <c r="Q557" s="137">
        <f t="shared" si="147"/>
        <v>0</v>
      </c>
      <c r="R557" s="137">
        <f t="shared" si="147"/>
        <v>0</v>
      </c>
      <c r="S557" s="137">
        <f t="shared" si="147"/>
        <v>0</v>
      </c>
      <c r="T557" s="137">
        <f t="shared" si="147"/>
        <v>0</v>
      </c>
      <c r="U557" s="137">
        <f t="shared" si="147"/>
        <v>0</v>
      </c>
      <c r="V557" s="137">
        <f t="shared" si="147"/>
        <v>100</v>
      </c>
      <c r="W557" s="137">
        <f t="shared" si="148"/>
        <v>100</v>
      </c>
      <c r="X557" s="137">
        <f t="shared" si="148"/>
        <v>100</v>
      </c>
      <c r="Y557" s="137">
        <f t="shared" si="148"/>
        <v>100</v>
      </c>
      <c r="Z557" s="137">
        <f t="shared" si="148"/>
        <v>100</v>
      </c>
      <c r="AA557" s="137">
        <f t="shared" si="148"/>
        <v>100</v>
      </c>
      <c r="AB557" s="137">
        <f t="shared" si="148"/>
        <v>100</v>
      </c>
      <c r="AC557" s="137">
        <f t="shared" si="148"/>
        <v>100</v>
      </c>
      <c r="AD557" s="137">
        <f t="shared" si="148"/>
        <v>0</v>
      </c>
      <c r="AE557" s="137">
        <f t="shared" si="148"/>
        <v>0</v>
      </c>
      <c r="AF557" s="137">
        <f t="shared" si="148"/>
        <v>0</v>
      </c>
      <c r="AG557" s="137">
        <f t="shared" si="148"/>
        <v>0</v>
      </c>
      <c r="AH557" s="137">
        <f t="shared" si="148"/>
        <v>0</v>
      </c>
      <c r="AI557" s="137">
        <f t="shared" si="148"/>
        <v>0</v>
      </c>
      <c r="AJ557" s="137">
        <f t="shared" si="148"/>
        <v>0</v>
      </c>
      <c r="AK557" s="136">
        <f ca="1">IF(AND(AND($AK$3&lt;=B557,B557&lt;=$AK$1),B557&lt;&gt;""),1,0)</f>
        <v>1</v>
      </c>
      <c r="AL557" s="136">
        <f>IF(OR(F557="工事・メンテ（共用可）",F557="要調整"),0.5,IF(F557="ヘリ訓練日",0.4,1))</f>
        <v>1</v>
      </c>
      <c r="AM557" s="136">
        <v>1</v>
      </c>
    </row>
    <row r="558" spans="1:39">
      <c r="A558" s="149">
        <v>744</v>
      </c>
      <c r="B558" s="210">
        <v>46461</v>
      </c>
      <c r="C558" s="211">
        <v>9</v>
      </c>
      <c r="D558" s="211">
        <v>17</v>
      </c>
      <c r="E558" s="215" t="s">
        <v>49</v>
      </c>
      <c r="F558" s="147" t="s">
        <v>495</v>
      </c>
      <c r="G558" s="154" t="s">
        <v>494</v>
      </c>
      <c r="H558" s="138" t="str">
        <f>IF(OR(G558="中止",G558="取消"),"998",IF(ISNA(MATCH($E558,施設情報!$B$2:$B$96,0)),"999",INDEX(施設情報!$C$2:$C$96,MATCH($E558,施設情報!$B$2:$B$96,0))))</f>
        <v>022</v>
      </c>
      <c r="I558" s="139">
        <f t="shared" si="137"/>
        <v>46461</v>
      </c>
      <c r="J558" s="137" t="str">
        <f t="shared" si="138"/>
        <v>022-46461</v>
      </c>
      <c r="K558" s="137">
        <f t="shared" si="139"/>
        <v>0.375</v>
      </c>
      <c r="L558" s="137">
        <f t="shared" si="140"/>
        <v>0.70833333333333337</v>
      </c>
      <c r="M558" s="137">
        <f t="shared" si="147"/>
        <v>0</v>
      </c>
      <c r="N558" s="137">
        <f t="shared" si="147"/>
        <v>0</v>
      </c>
      <c r="O558" s="137">
        <f t="shared" si="147"/>
        <v>0</v>
      </c>
      <c r="P558" s="137">
        <f t="shared" si="147"/>
        <v>0</v>
      </c>
      <c r="Q558" s="137">
        <f t="shared" si="147"/>
        <v>0</v>
      </c>
      <c r="R558" s="137">
        <f t="shared" si="147"/>
        <v>0</v>
      </c>
      <c r="S558" s="137">
        <f t="shared" si="147"/>
        <v>0</v>
      </c>
      <c r="T558" s="137">
        <f t="shared" si="147"/>
        <v>0</v>
      </c>
      <c r="U558" s="137">
        <f t="shared" si="147"/>
        <v>0</v>
      </c>
      <c r="V558" s="137">
        <f t="shared" si="147"/>
        <v>50</v>
      </c>
      <c r="W558" s="137">
        <f t="shared" si="148"/>
        <v>50</v>
      </c>
      <c r="X558" s="137">
        <f t="shared" si="148"/>
        <v>50</v>
      </c>
      <c r="Y558" s="137">
        <f t="shared" si="148"/>
        <v>50</v>
      </c>
      <c r="Z558" s="137">
        <f t="shared" si="148"/>
        <v>50</v>
      </c>
      <c r="AA558" s="137">
        <f t="shared" si="148"/>
        <v>50</v>
      </c>
      <c r="AB558" s="137">
        <f t="shared" si="148"/>
        <v>50</v>
      </c>
      <c r="AC558" s="137">
        <f t="shared" si="148"/>
        <v>50</v>
      </c>
      <c r="AD558" s="137">
        <f t="shared" si="148"/>
        <v>0</v>
      </c>
      <c r="AE558" s="137">
        <f t="shared" si="148"/>
        <v>0</v>
      </c>
      <c r="AF558" s="137">
        <f t="shared" si="148"/>
        <v>0</v>
      </c>
      <c r="AG558" s="137">
        <f t="shared" si="148"/>
        <v>0</v>
      </c>
      <c r="AH558" s="137">
        <f t="shared" si="148"/>
        <v>0</v>
      </c>
      <c r="AI558" s="137">
        <f t="shared" si="148"/>
        <v>0</v>
      </c>
      <c r="AJ558" s="137">
        <f t="shared" si="148"/>
        <v>0</v>
      </c>
      <c r="AK558" s="136">
        <f ca="1">IF(AND(AND($AK$3&lt;=B558,B558&lt;=$AK$1),B558&lt;&gt;""),1,0)</f>
        <v>1</v>
      </c>
      <c r="AL558" s="136">
        <f>IF(OR(F558="工事・メンテ（共用可）",F558="要調整"),0.5,IF(F558="ヘリ訓練日",0.4,1))</f>
        <v>0.5</v>
      </c>
      <c r="AM558" s="136">
        <v>0.5</v>
      </c>
    </row>
    <row r="559" spans="1:39" ht="56.25">
      <c r="A559" s="149">
        <v>745</v>
      </c>
      <c r="B559" s="210">
        <v>46461</v>
      </c>
      <c r="C559" s="211">
        <v>9</v>
      </c>
      <c r="D559" s="211">
        <v>17</v>
      </c>
      <c r="E559" s="215" t="s">
        <v>50</v>
      </c>
      <c r="F559" s="147" t="s">
        <v>495</v>
      </c>
      <c r="G559" s="154" t="s">
        <v>494</v>
      </c>
      <c r="H559" s="138" t="str">
        <f>IF(OR(G559="中止",G559="取消"),"998",IF(ISNA(MATCH($E559,施設情報!$B$2:$B$96,0)),"999",INDEX(施設情報!$C$2:$C$96,MATCH($E559,施設情報!$B$2:$B$96,0))))</f>
        <v>023</v>
      </c>
      <c r="I559" s="139">
        <f t="shared" si="137"/>
        <v>46461</v>
      </c>
      <c r="J559" s="137" t="str">
        <f t="shared" si="138"/>
        <v>023-46461</v>
      </c>
      <c r="K559" s="137">
        <f t="shared" si="139"/>
        <v>0.375</v>
      </c>
      <c r="L559" s="137">
        <f t="shared" si="140"/>
        <v>0.70833333333333337</v>
      </c>
      <c r="M559" s="137">
        <f t="shared" si="147"/>
        <v>0</v>
      </c>
      <c r="N559" s="137">
        <f t="shared" si="147"/>
        <v>0</v>
      </c>
      <c r="O559" s="137">
        <f t="shared" si="147"/>
        <v>0</v>
      </c>
      <c r="P559" s="137">
        <f t="shared" si="147"/>
        <v>0</v>
      </c>
      <c r="Q559" s="137">
        <f t="shared" si="147"/>
        <v>0</v>
      </c>
      <c r="R559" s="137">
        <f t="shared" si="147"/>
        <v>0</v>
      </c>
      <c r="S559" s="137">
        <f t="shared" si="147"/>
        <v>0</v>
      </c>
      <c r="T559" s="137">
        <f t="shared" si="147"/>
        <v>0</v>
      </c>
      <c r="U559" s="137">
        <f t="shared" si="147"/>
        <v>0</v>
      </c>
      <c r="V559" s="137">
        <f t="shared" si="147"/>
        <v>50</v>
      </c>
      <c r="W559" s="137">
        <f t="shared" si="148"/>
        <v>50</v>
      </c>
      <c r="X559" s="137">
        <f t="shared" si="148"/>
        <v>50</v>
      </c>
      <c r="Y559" s="137">
        <f t="shared" si="148"/>
        <v>50</v>
      </c>
      <c r="Z559" s="137">
        <f t="shared" si="148"/>
        <v>50</v>
      </c>
      <c r="AA559" s="137">
        <f t="shared" si="148"/>
        <v>50</v>
      </c>
      <c r="AB559" s="137">
        <f t="shared" si="148"/>
        <v>50</v>
      </c>
      <c r="AC559" s="137">
        <f t="shared" si="148"/>
        <v>50</v>
      </c>
      <c r="AD559" s="137">
        <f t="shared" si="148"/>
        <v>0</v>
      </c>
      <c r="AE559" s="137">
        <f t="shared" si="148"/>
        <v>0</v>
      </c>
      <c r="AF559" s="137">
        <f t="shared" si="148"/>
        <v>0</v>
      </c>
      <c r="AG559" s="137">
        <f t="shared" si="148"/>
        <v>0</v>
      </c>
      <c r="AH559" s="137">
        <f t="shared" si="148"/>
        <v>0</v>
      </c>
      <c r="AI559" s="137">
        <f t="shared" si="148"/>
        <v>0</v>
      </c>
      <c r="AJ559" s="137">
        <f t="shared" si="148"/>
        <v>0</v>
      </c>
      <c r="AK559" s="136">
        <f ca="1">IF(AND(AND($AK$3&lt;=B559,B559&lt;=$AK$1),B559&lt;&gt;""),1,0)</f>
        <v>1</v>
      </c>
      <c r="AL559" s="136">
        <f>IF(OR(F559="工事・メンテ（共用可）",F559="要調整"),0.5,IF(F559="ヘリ訓練日",0.4,1))</f>
        <v>0.5</v>
      </c>
      <c r="AM559" s="136">
        <v>0.5</v>
      </c>
    </row>
    <row r="560" spans="1:39" ht="56.25">
      <c r="A560" s="149">
        <v>746</v>
      </c>
      <c r="B560" s="210">
        <v>46461</v>
      </c>
      <c r="C560" s="211">
        <v>9</v>
      </c>
      <c r="D560" s="211">
        <v>17</v>
      </c>
      <c r="E560" s="215" t="s">
        <v>51</v>
      </c>
      <c r="F560" s="147" t="s">
        <v>495</v>
      </c>
      <c r="G560" s="154" t="s">
        <v>494</v>
      </c>
      <c r="H560" s="138" t="str">
        <f>IF(OR(G560="中止",G560="取消"),"998",IF(ISNA(MATCH($E560,施設情報!$B$2:$B$96,0)),"999",INDEX(施設情報!$C$2:$C$96,MATCH($E560,施設情報!$B$2:$B$96,0))))</f>
        <v>069</v>
      </c>
      <c r="I560" s="139">
        <f t="shared" si="137"/>
        <v>46461</v>
      </c>
      <c r="J560" s="137" t="str">
        <f t="shared" si="138"/>
        <v>069-46461</v>
      </c>
      <c r="K560" s="137">
        <f t="shared" si="139"/>
        <v>0.375</v>
      </c>
      <c r="L560" s="137">
        <f t="shared" si="140"/>
        <v>0.70833333333333337</v>
      </c>
      <c r="M560" s="137">
        <f t="shared" si="147"/>
        <v>0</v>
      </c>
      <c r="N560" s="137">
        <f t="shared" si="147"/>
        <v>0</v>
      </c>
      <c r="O560" s="137">
        <f t="shared" si="147"/>
        <v>0</v>
      </c>
      <c r="P560" s="137">
        <f t="shared" si="147"/>
        <v>0</v>
      </c>
      <c r="Q560" s="137">
        <f t="shared" si="147"/>
        <v>0</v>
      </c>
      <c r="R560" s="137">
        <f t="shared" si="147"/>
        <v>0</v>
      </c>
      <c r="S560" s="137">
        <f t="shared" si="147"/>
        <v>0</v>
      </c>
      <c r="T560" s="137">
        <f t="shared" si="147"/>
        <v>0</v>
      </c>
      <c r="U560" s="137">
        <f t="shared" si="147"/>
        <v>0</v>
      </c>
      <c r="V560" s="137">
        <f t="shared" si="147"/>
        <v>50</v>
      </c>
      <c r="W560" s="137">
        <f t="shared" si="148"/>
        <v>50</v>
      </c>
      <c r="X560" s="137">
        <f t="shared" si="148"/>
        <v>50</v>
      </c>
      <c r="Y560" s="137">
        <f t="shared" si="148"/>
        <v>50</v>
      </c>
      <c r="Z560" s="137">
        <f t="shared" si="148"/>
        <v>50</v>
      </c>
      <c r="AA560" s="137">
        <f t="shared" si="148"/>
        <v>50</v>
      </c>
      <c r="AB560" s="137">
        <f t="shared" si="148"/>
        <v>50</v>
      </c>
      <c r="AC560" s="137">
        <f t="shared" si="148"/>
        <v>50</v>
      </c>
      <c r="AD560" s="137">
        <f t="shared" si="148"/>
        <v>0</v>
      </c>
      <c r="AE560" s="137">
        <f t="shared" si="148"/>
        <v>0</v>
      </c>
      <c r="AF560" s="137">
        <f t="shared" si="148"/>
        <v>0</v>
      </c>
      <c r="AG560" s="137">
        <f t="shared" si="148"/>
        <v>0</v>
      </c>
      <c r="AH560" s="137">
        <f t="shared" si="148"/>
        <v>0</v>
      </c>
      <c r="AI560" s="137">
        <f t="shared" si="148"/>
        <v>0</v>
      </c>
      <c r="AJ560" s="137">
        <f t="shared" si="148"/>
        <v>0</v>
      </c>
      <c r="AK560" s="136">
        <f ca="1">IF(AND(AND($AK$3&lt;=B560,B560&lt;=$AK$1),B560&lt;&gt;""),1,0)</f>
        <v>1</v>
      </c>
      <c r="AL560" s="136">
        <f>IF(OR(F560="工事・メンテ（共用可）",F560="要調整"),0.5,IF(F560="ヘリ訓練日",0.4,1))</f>
        <v>0.5</v>
      </c>
      <c r="AM560" s="136">
        <v>0.5</v>
      </c>
    </row>
    <row r="561" spans="1:39" ht="56.25">
      <c r="A561" s="149">
        <v>747</v>
      </c>
      <c r="B561" s="210">
        <v>46461</v>
      </c>
      <c r="C561" s="211">
        <v>9</v>
      </c>
      <c r="D561" s="211">
        <v>17</v>
      </c>
      <c r="E561" s="215" t="s">
        <v>52</v>
      </c>
      <c r="F561" s="147" t="s">
        <v>495</v>
      </c>
      <c r="G561" s="154" t="s">
        <v>494</v>
      </c>
      <c r="H561" s="138" t="str">
        <f>IF(OR(G561="中止",G561="取消"),"998",IF(ISNA(MATCH($E561,施設情報!$B$2:$B$96,0)),"999",INDEX(施設情報!$C$2:$C$96,MATCH($E561,施設情報!$B$2:$B$96,0))))</f>
        <v>024</v>
      </c>
      <c r="I561" s="139">
        <f t="shared" si="137"/>
        <v>46461</v>
      </c>
      <c r="J561" s="137" t="str">
        <f t="shared" si="138"/>
        <v>024-46461</v>
      </c>
      <c r="K561" s="137">
        <f t="shared" si="139"/>
        <v>0.375</v>
      </c>
      <c r="L561" s="137">
        <f t="shared" si="140"/>
        <v>0.70833333333333337</v>
      </c>
      <c r="M561" s="137">
        <f t="shared" si="147"/>
        <v>0</v>
      </c>
      <c r="N561" s="137">
        <f t="shared" si="147"/>
        <v>0</v>
      </c>
      <c r="O561" s="137">
        <f t="shared" si="147"/>
        <v>0</v>
      </c>
      <c r="P561" s="137">
        <f t="shared" si="147"/>
        <v>0</v>
      </c>
      <c r="Q561" s="137">
        <f t="shared" si="147"/>
        <v>0</v>
      </c>
      <c r="R561" s="137">
        <f t="shared" si="147"/>
        <v>0</v>
      </c>
      <c r="S561" s="137">
        <f t="shared" si="147"/>
        <v>0</v>
      </c>
      <c r="T561" s="137">
        <f t="shared" si="147"/>
        <v>0</v>
      </c>
      <c r="U561" s="137">
        <f t="shared" si="147"/>
        <v>0</v>
      </c>
      <c r="V561" s="137">
        <f t="shared" si="147"/>
        <v>50</v>
      </c>
      <c r="W561" s="137">
        <f t="shared" si="148"/>
        <v>50</v>
      </c>
      <c r="X561" s="137">
        <f t="shared" si="148"/>
        <v>50</v>
      </c>
      <c r="Y561" s="137">
        <f t="shared" si="148"/>
        <v>50</v>
      </c>
      <c r="Z561" s="137">
        <f t="shared" si="148"/>
        <v>50</v>
      </c>
      <c r="AA561" s="137">
        <f t="shared" si="148"/>
        <v>50</v>
      </c>
      <c r="AB561" s="137">
        <f t="shared" si="148"/>
        <v>50</v>
      </c>
      <c r="AC561" s="137">
        <f t="shared" si="148"/>
        <v>50</v>
      </c>
      <c r="AD561" s="137">
        <f t="shared" si="148"/>
        <v>0</v>
      </c>
      <c r="AE561" s="137">
        <f t="shared" si="148"/>
        <v>0</v>
      </c>
      <c r="AF561" s="137">
        <f t="shared" si="148"/>
        <v>0</v>
      </c>
      <c r="AG561" s="137">
        <f t="shared" si="148"/>
        <v>0</v>
      </c>
      <c r="AH561" s="137">
        <f t="shared" si="148"/>
        <v>0</v>
      </c>
      <c r="AI561" s="137">
        <f t="shared" si="148"/>
        <v>0</v>
      </c>
      <c r="AJ561" s="137">
        <f t="shared" si="148"/>
        <v>0</v>
      </c>
      <c r="AK561" s="136">
        <f ca="1">IF(AND(AND($AK$3&lt;=B561,B561&lt;=$AK$1),B561&lt;&gt;""),1,0)</f>
        <v>1</v>
      </c>
      <c r="AL561" s="136">
        <f>IF(OR(F561="工事・メンテ（共用可）",F561="要調整"),0.5,IF(F561="ヘリ訓練日",0.4,1))</f>
        <v>0.5</v>
      </c>
      <c r="AM561" s="136">
        <v>0.5</v>
      </c>
    </row>
    <row r="562" spans="1:39" ht="56.25">
      <c r="A562" s="149">
        <v>748</v>
      </c>
      <c r="B562" s="210">
        <v>46461</v>
      </c>
      <c r="C562" s="211">
        <v>9</v>
      </c>
      <c r="D562" s="211">
        <v>17</v>
      </c>
      <c r="E562" s="152" t="s">
        <v>31</v>
      </c>
      <c r="F562" s="205" t="s">
        <v>490</v>
      </c>
      <c r="G562" s="154" t="s">
        <v>494</v>
      </c>
      <c r="H562" s="138" t="str">
        <f>IF(OR(G562="中止",G562="取消"),"998",IF(ISNA(MATCH($E562,施設情報!$B$2:$B$96,0)),"999",INDEX(施設情報!$C$2:$C$96,MATCH($E562,施設情報!$B$2:$B$96,0))))</f>
        <v>025</v>
      </c>
      <c r="I562" s="139">
        <f t="shared" si="137"/>
        <v>46461</v>
      </c>
      <c r="J562" s="137" t="str">
        <f t="shared" si="138"/>
        <v>025-46461</v>
      </c>
      <c r="K562" s="137">
        <f t="shared" si="139"/>
        <v>0.375</v>
      </c>
      <c r="L562" s="137">
        <f t="shared" si="140"/>
        <v>0.70833333333333337</v>
      </c>
      <c r="M562" s="137">
        <f t="shared" si="147"/>
        <v>0</v>
      </c>
      <c r="N562" s="137">
        <f t="shared" si="147"/>
        <v>0</v>
      </c>
      <c r="O562" s="137">
        <f t="shared" si="147"/>
        <v>0</v>
      </c>
      <c r="P562" s="137">
        <f t="shared" si="147"/>
        <v>0</v>
      </c>
      <c r="Q562" s="137">
        <f t="shared" si="147"/>
        <v>0</v>
      </c>
      <c r="R562" s="137">
        <f t="shared" si="147"/>
        <v>0</v>
      </c>
      <c r="S562" s="137">
        <f t="shared" si="147"/>
        <v>0</v>
      </c>
      <c r="T562" s="137">
        <f t="shared" si="147"/>
        <v>0</v>
      </c>
      <c r="U562" s="137">
        <f t="shared" si="147"/>
        <v>0</v>
      </c>
      <c r="V562" s="137">
        <f t="shared" si="147"/>
        <v>100</v>
      </c>
      <c r="W562" s="137">
        <f t="shared" si="148"/>
        <v>100</v>
      </c>
      <c r="X562" s="137">
        <f t="shared" si="148"/>
        <v>100</v>
      </c>
      <c r="Y562" s="137">
        <f t="shared" si="148"/>
        <v>100</v>
      </c>
      <c r="Z562" s="137">
        <f t="shared" si="148"/>
        <v>100</v>
      </c>
      <c r="AA562" s="137">
        <f t="shared" si="148"/>
        <v>100</v>
      </c>
      <c r="AB562" s="137">
        <f t="shared" si="148"/>
        <v>100</v>
      </c>
      <c r="AC562" s="137">
        <f t="shared" si="148"/>
        <v>100</v>
      </c>
      <c r="AD562" s="137">
        <f t="shared" si="148"/>
        <v>0</v>
      </c>
      <c r="AE562" s="137">
        <f t="shared" si="148"/>
        <v>0</v>
      </c>
      <c r="AF562" s="137">
        <f t="shared" si="148"/>
        <v>0</v>
      </c>
      <c r="AG562" s="137">
        <f t="shared" si="148"/>
        <v>0</v>
      </c>
      <c r="AH562" s="137">
        <f t="shared" si="148"/>
        <v>0</v>
      </c>
      <c r="AI562" s="137">
        <f t="shared" si="148"/>
        <v>0</v>
      </c>
      <c r="AJ562" s="137">
        <f t="shared" si="148"/>
        <v>0</v>
      </c>
      <c r="AK562" s="136">
        <f ca="1">IF(AND(AND($AK$3&lt;=B562,B562&lt;=$AK$1),B562&lt;&gt;""),1,0)</f>
        <v>1</v>
      </c>
      <c r="AL562" s="136">
        <f>IF(OR(F562="工事・メンテ（共用可）",F562="要調整"),0.5,IF(F562="ヘリ訓練日",0.4,1))</f>
        <v>1</v>
      </c>
      <c r="AM562" s="136">
        <v>1</v>
      </c>
    </row>
    <row r="563" spans="1:39" ht="56.25">
      <c r="A563" s="149">
        <v>749</v>
      </c>
      <c r="B563" s="210">
        <v>46461</v>
      </c>
      <c r="C563" s="211">
        <v>9</v>
      </c>
      <c r="D563" s="211">
        <v>17</v>
      </c>
      <c r="E563" s="152" t="s">
        <v>53</v>
      </c>
      <c r="F563" s="205" t="s">
        <v>495</v>
      </c>
      <c r="G563" s="154" t="s">
        <v>494</v>
      </c>
      <c r="H563" s="138" t="str">
        <f>IF(OR(G563="中止",G563="取消"),"998",IF(ISNA(MATCH($E563,施設情報!$B$2:$B$96,0)),"999",INDEX(施設情報!$C$2:$C$96,MATCH($E563,施設情報!$B$2:$B$96,0))))</f>
        <v>026</v>
      </c>
      <c r="I563" s="139">
        <f t="shared" si="137"/>
        <v>46461</v>
      </c>
      <c r="J563" s="137" t="str">
        <f t="shared" si="138"/>
        <v>026-46461</v>
      </c>
      <c r="K563" s="137">
        <f t="shared" si="139"/>
        <v>0.375</v>
      </c>
      <c r="L563" s="137">
        <f t="shared" si="140"/>
        <v>0.70833333333333337</v>
      </c>
      <c r="M563" s="137">
        <f t="shared" si="147"/>
        <v>0</v>
      </c>
      <c r="N563" s="137">
        <f t="shared" si="147"/>
        <v>0</v>
      </c>
      <c r="O563" s="137">
        <f t="shared" si="147"/>
        <v>0</v>
      </c>
      <c r="P563" s="137">
        <f t="shared" si="147"/>
        <v>0</v>
      </c>
      <c r="Q563" s="137">
        <f t="shared" si="147"/>
        <v>0</v>
      </c>
      <c r="R563" s="137">
        <f t="shared" si="147"/>
        <v>0</v>
      </c>
      <c r="S563" s="137">
        <f t="shared" si="147"/>
        <v>0</v>
      </c>
      <c r="T563" s="137">
        <f t="shared" si="147"/>
        <v>0</v>
      </c>
      <c r="U563" s="137">
        <f t="shared" si="147"/>
        <v>0</v>
      </c>
      <c r="V563" s="137">
        <f t="shared" si="147"/>
        <v>50</v>
      </c>
      <c r="W563" s="137">
        <f t="shared" si="148"/>
        <v>50</v>
      </c>
      <c r="X563" s="137">
        <f t="shared" si="148"/>
        <v>50</v>
      </c>
      <c r="Y563" s="137">
        <f t="shared" si="148"/>
        <v>50</v>
      </c>
      <c r="Z563" s="137">
        <f t="shared" si="148"/>
        <v>50</v>
      </c>
      <c r="AA563" s="137">
        <f t="shared" si="148"/>
        <v>50</v>
      </c>
      <c r="AB563" s="137">
        <f t="shared" si="148"/>
        <v>50</v>
      </c>
      <c r="AC563" s="137">
        <f t="shared" si="148"/>
        <v>50</v>
      </c>
      <c r="AD563" s="137">
        <f t="shared" si="148"/>
        <v>0</v>
      </c>
      <c r="AE563" s="137">
        <f t="shared" si="148"/>
        <v>0</v>
      </c>
      <c r="AF563" s="137">
        <f t="shared" si="148"/>
        <v>0</v>
      </c>
      <c r="AG563" s="137">
        <f t="shared" si="148"/>
        <v>0</v>
      </c>
      <c r="AH563" s="137">
        <f t="shared" si="148"/>
        <v>0</v>
      </c>
      <c r="AI563" s="137">
        <f t="shared" si="148"/>
        <v>0</v>
      </c>
      <c r="AJ563" s="137">
        <f t="shared" si="148"/>
        <v>0</v>
      </c>
      <c r="AK563" s="136">
        <f ca="1">IF(AND(AND($AK$3&lt;=B563,B563&lt;=$AK$1),B563&lt;&gt;""),1,0)</f>
        <v>1</v>
      </c>
      <c r="AL563" s="136">
        <f>IF(OR(F563="工事・メンテ（共用可）",F563="要調整"),0.5,IF(F563="ヘリ訓練日",0.4,1))</f>
        <v>0.5</v>
      </c>
      <c r="AM563" s="136">
        <v>0.5</v>
      </c>
    </row>
    <row r="564" spans="1:39" ht="112.5">
      <c r="A564" s="149">
        <v>750</v>
      </c>
      <c r="B564" s="210">
        <v>46461</v>
      </c>
      <c r="C564" s="211">
        <v>9</v>
      </c>
      <c r="D564" s="211">
        <v>17</v>
      </c>
      <c r="E564" s="152" t="s">
        <v>54</v>
      </c>
      <c r="F564" s="205" t="s">
        <v>495</v>
      </c>
      <c r="G564" s="154" t="s">
        <v>494</v>
      </c>
      <c r="H564" s="138" t="str">
        <f>IF(OR(G564="中止",G564="取消"),"998",IF(ISNA(MATCH($E564,施設情報!$B$2:$B$96,0)),"999",INDEX(施設情報!$C$2:$C$96,MATCH($E564,施設情報!$B$2:$B$96,0))))</f>
        <v>032</v>
      </c>
      <c r="I564" s="139">
        <f t="shared" si="137"/>
        <v>46461</v>
      </c>
      <c r="J564" s="137" t="str">
        <f t="shared" si="138"/>
        <v>032-46461</v>
      </c>
      <c r="K564" s="137">
        <f t="shared" si="139"/>
        <v>0.375</v>
      </c>
      <c r="L564" s="137">
        <f t="shared" si="140"/>
        <v>0.70833333333333337</v>
      </c>
      <c r="M564" s="137">
        <f t="shared" si="147"/>
        <v>0</v>
      </c>
      <c r="N564" s="137">
        <f t="shared" si="147"/>
        <v>0</v>
      </c>
      <c r="O564" s="137">
        <f t="shared" si="147"/>
        <v>0</v>
      </c>
      <c r="P564" s="137">
        <f t="shared" si="147"/>
        <v>0</v>
      </c>
      <c r="Q564" s="137">
        <f t="shared" si="147"/>
        <v>0</v>
      </c>
      <c r="R564" s="137">
        <f t="shared" si="147"/>
        <v>0</v>
      </c>
      <c r="S564" s="137">
        <f t="shared" si="147"/>
        <v>0</v>
      </c>
      <c r="T564" s="137">
        <f t="shared" si="147"/>
        <v>0</v>
      </c>
      <c r="U564" s="137">
        <f t="shared" si="147"/>
        <v>0</v>
      </c>
      <c r="V564" s="137">
        <f t="shared" si="147"/>
        <v>50</v>
      </c>
      <c r="W564" s="137">
        <f t="shared" si="148"/>
        <v>50</v>
      </c>
      <c r="X564" s="137">
        <f t="shared" si="148"/>
        <v>50</v>
      </c>
      <c r="Y564" s="137">
        <f t="shared" si="148"/>
        <v>50</v>
      </c>
      <c r="Z564" s="137">
        <f t="shared" si="148"/>
        <v>50</v>
      </c>
      <c r="AA564" s="137">
        <f t="shared" si="148"/>
        <v>50</v>
      </c>
      <c r="AB564" s="137">
        <f t="shared" si="148"/>
        <v>50</v>
      </c>
      <c r="AC564" s="137">
        <f t="shared" si="148"/>
        <v>50</v>
      </c>
      <c r="AD564" s="137">
        <f t="shared" si="148"/>
        <v>0</v>
      </c>
      <c r="AE564" s="137">
        <f t="shared" si="148"/>
        <v>0</v>
      </c>
      <c r="AF564" s="137">
        <f t="shared" si="148"/>
        <v>0</v>
      </c>
      <c r="AG564" s="137">
        <f t="shared" si="148"/>
        <v>0</v>
      </c>
      <c r="AH564" s="137">
        <f t="shared" si="148"/>
        <v>0</v>
      </c>
      <c r="AI564" s="137">
        <f t="shared" si="148"/>
        <v>0</v>
      </c>
      <c r="AJ564" s="137">
        <f t="shared" si="148"/>
        <v>0</v>
      </c>
      <c r="AK564" s="136">
        <f ca="1">IF(AND(AND($AK$3&lt;=B564,B564&lt;=$AK$1),B564&lt;&gt;""),1,0)</f>
        <v>1</v>
      </c>
      <c r="AL564" s="136">
        <f>IF(OR(F564="工事・メンテ（共用可）",F564="要調整"),0.5,IF(F564="ヘリ訓練日",0.4,1))</f>
        <v>0.5</v>
      </c>
      <c r="AM564" s="136">
        <v>0.5</v>
      </c>
    </row>
    <row r="565" spans="1:39" ht="75">
      <c r="A565" s="149">
        <v>751</v>
      </c>
      <c r="B565" s="210">
        <v>46461</v>
      </c>
      <c r="C565" s="211">
        <v>9</v>
      </c>
      <c r="D565" s="211">
        <v>17</v>
      </c>
      <c r="E565" s="152" t="s">
        <v>55</v>
      </c>
      <c r="F565" s="205" t="s">
        <v>495</v>
      </c>
      <c r="G565" s="154" t="s">
        <v>494</v>
      </c>
      <c r="H565" s="138" t="str">
        <f>IF(OR(G565="中止",G565="取消"),"998",IF(ISNA(MATCH($E565,施設情報!$B$2:$B$96,0)),"999",INDEX(施設情報!$C$2:$C$96,MATCH($E565,施設情報!$B$2:$B$96,0))))</f>
        <v>034</v>
      </c>
      <c r="I565" s="139">
        <f t="shared" si="137"/>
        <v>46461</v>
      </c>
      <c r="J565" s="137" t="str">
        <f t="shared" si="138"/>
        <v>034-46461</v>
      </c>
      <c r="K565" s="137">
        <f t="shared" si="139"/>
        <v>0.375</v>
      </c>
      <c r="L565" s="137">
        <f t="shared" si="140"/>
        <v>0.70833333333333337</v>
      </c>
      <c r="M565" s="137">
        <f t="shared" ref="M565:V574" si="149">IF(AND(M$3&gt;=$K565,M$3&lt;$L565),100*$AM565,0)</f>
        <v>0</v>
      </c>
      <c r="N565" s="137">
        <f t="shared" si="149"/>
        <v>0</v>
      </c>
      <c r="O565" s="137">
        <f t="shared" si="149"/>
        <v>0</v>
      </c>
      <c r="P565" s="137">
        <f t="shared" si="149"/>
        <v>0</v>
      </c>
      <c r="Q565" s="137">
        <f t="shared" si="149"/>
        <v>0</v>
      </c>
      <c r="R565" s="137">
        <f t="shared" si="149"/>
        <v>0</v>
      </c>
      <c r="S565" s="137">
        <f t="shared" si="149"/>
        <v>0</v>
      </c>
      <c r="T565" s="137">
        <f t="shared" si="149"/>
        <v>0</v>
      </c>
      <c r="U565" s="137">
        <f t="shared" si="149"/>
        <v>0</v>
      </c>
      <c r="V565" s="137">
        <f t="shared" si="149"/>
        <v>50</v>
      </c>
      <c r="W565" s="137">
        <f t="shared" ref="W565:AJ574" si="150">IF(AND(W$3&gt;=$K565,W$3&lt;$L565),100*$AM565,0)</f>
        <v>50</v>
      </c>
      <c r="X565" s="137">
        <f t="shared" si="150"/>
        <v>50</v>
      </c>
      <c r="Y565" s="137">
        <f t="shared" si="150"/>
        <v>50</v>
      </c>
      <c r="Z565" s="137">
        <f t="shared" si="150"/>
        <v>50</v>
      </c>
      <c r="AA565" s="137">
        <f t="shared" si="150"/>
        <v>50</v>
      </c>
      <c r="AB565" s="137">
        <f t="shared" si="150"/>
        <v>50</v>
      </c>
      <c r="AC565" s="137">
        <f t="shared" si="150"/>
        <v>50</v>
      </c>
      <c r="AD565" s="137">
        <f t="shared" si="150"/>
        <v>0</v>
      </c>
      <c r="AE565" s="137">
        <f t="shared" si="150"/>
        <v>0</v>
      </c>
      <c r="AF565" s="137">
        <f t="shared" si="150"/>
        <v>0</v>
      </c>
      <c r="AG565" s="137">
        <f t="shared" si="150"/>
        <v>0</v>
      </c>
      <c r="AH565" s="137">
        <f t="shared" si="150"/>
        <v>0</v>
      </c>
      <c r="AI565" s="137">
        <f t="shared" si="150"/>
        <v>0</v>
      </c>
      <c r="AJ565" s="137">
        <f t="shared" si="150"/>
        <v>0</v>
      </c>
      <c r="AK565" s="136">
        <f ca="1">IF(AND(AND($AK$3&lt;=B565,B565&lt;=$AK$1),B565&lt;&gt;""),1,0)</f>
        <v>1</v>
      </c>
      <c r="AL565" s="136">
        <f>IF(OR(F565="工事・メンテ（共用可）",F565="要調整"),0.5,IF(F565="ヘリ訓練日",0.4,1))</f>
        <v>0.5</v>
      </c>
      <c r="AM565" s="136">
        <v>0.5</v>
      </c>
    </row>
    <row r="566" spans="1:39" ht="37.5">
      <c r="A566" s="149">
        <v>752</v>
      </c>
      <c r="B566" s="210">
        <v>46461</v>
      </c>
      <c r="C566" s="211">
        <v>9</v>
      </c>
      <c r="D566" s="211">
        <v>17</v>
      </c>
      <c r="E566" s="152" t="s">
        <v>56</v>
      </c>
      <c r="F566" s="205" t="s">
        <v>495</v>
      </c>
      <c r="G566" s="154" t="s">
        <v>494</v>
      </c>
      <c r="H566" s="138" t="str">
        <f>IF(OR(G566="中止",G566="取消"),"998",IF(ISNA(MATCH($E566,施設情報!$B$2:$B$96,0)),"999",INDEX(施設情報!$C$2:$C$96,MATCH($E566,施設情報!$B$2:$B$96,0))))</f>
        <v>035</v>
      </c>
      <c r="I566" s="139">
        <f t="shared" si="137"/>
        <v>46461</v>
      </c>
      <c r="J566" s="137" t="str">
        <f t="shared" si="138"/>
        <v>035-46461</v>
      </c>
      <c r="K566" s="137">
        <f t="shared" si="139"/>
        <v>0.375</v>
      </c>
      <c r="L566" s="137">
        <f t="shared" si="140"/>
        <v>0.70833333333333337</v>
      </c>
      <c r="M566" s="137">
        <f t="shared" si="149"/>
        <v>0</v>
      </c>
      <c r="N566" s="137">
        <f t="shared" si="149"/>
        <v>0</v>
      </c>
      <c r="O566" s="137">
        <f t="shared" si="149"/>
        <v>0</v>
      </c>
      <c r="P566" s="137">
        <f t="shared" si="149"/>
        <v>0</v>
      </c>
      <c r="Q566" s="137">
        <f t="shared" si="149"/>
        <v>0</v>
      </c>
      <c r="R566" s="137">
        <f t="shared" si="149"/>
        <v>0</v>
      </c>
      <c r="S566" s="137">
        <f t="shared" si="149"/>
        <v>0</v>
      </c>
      <c r="T566" s="137">
        <f t="shared" si="149"/>
        <v>0</v>
      </c>
      <c r="U566" s="137">
        <f t="shared" si="149"/>
        <v>0</v>
      </c>
      <c r="V566" s="137">
        <f t="shared" si="149"/>
        <v>50</v>
      </c>
      <c r="W566" s="137">
        <f t="shared" si="150"/>
        <v>50</v>
      </c>
      <c r="X566" s="137">
        <f t="shared" si="150"/>
        <v>50</v>
      </c>
      <c r="Y566" s="137">
        <f t="shared" si="150"/>
        <v>50</v>
      </c>
      <c r="Z566" s="137">
        <f t="shared" si="150"/>
        <v>50</v>
      </c>
      <c r="AA566" s="137">
        <f t="shared" si="150"/>
        <v>50</v>
      </c>
      <c r="AB566" s="137">
        <f t="shared" si="150"/>
        <v>50</v>
      </c>
      <c r="AC566" s="137">
        <f t="shared" si="150"/>
        <v>50</v>
      </c>
      <c r="AD566" s="137">
        <f t="shared" si="150"/>
        <v>0</v>
      </c>
      <c r="AE566" s="137">
        <f t="shared" si="150"/>
        <v>0</v>
      </c>
      <c r="AF566" s="137">
        <f t="shared" si="150"/>
        <v>0</v>
      </c>
      <c r="AG566" s="137">
        <f t="shared" si="150"/>
        <v>0</v>
      </c>
      <c r="AH566" s="137">
        <f t="shared" si="150"/>
        <v>0</v>
      </c>
      <c r="AI566" s="137">
        <f t="shared" si="150"/>
        <v>0</v>
      </c>
      <c r="AJ566" s="137">
        <f t="shared" si="150"/>
        <v>0</v>
      </c>
      <c r="AK566" s="136">
        <f ca="1">IF(AND(AND($AK$3&lt;=B566,B566&lt;=$AK$1),B566&lt;&gt;""),1,0)</f>
        <v>1</v>
      </c>
      <c r="AL566" s="136">
        <f>IF(OR(F566="工事・メンテ（共用可）",F566="要調整"),0.5,IF(F566="ヘリ訓練日",0.4,1))</f>
        <v>0.5</v>
      </c>
      <c r="AM566" s="136">
        <v>0.5</v>
      </c>
    </row>
    <row r="567" spans="1:39" ht="37.5">
      <c r="A567" s="149">
        <v>753</v>
      </c>
      <c r="B567" s="210">
        <v>46461</v>
      </c>
      <c r="C567" s="211">
        <v>9</v>
      </c>
      <c r="D567" s="211">
        <v>17</v>
      </c>
      <c r="E567" s="152" t="s">
        <v>57</v>
      </c>
      <c r="F567" s="205" t="s">
        <v>495</v>
      </c>
      <c r="G567" s="154" t="s">
        <v>494</v>
      </c>
      <c r="H567" s="138" t="str">
        <f>IF(OR(G567="中止",G567="取消"),"998",IF(ISNA(MATCH($E567,施設情報!$B$2:$B$96,0)),"999",INDEX(施設情報!$C$2:$C$96,MATCH($E567,施設情報!$B$2:$B$96,0))))</f>
        <v>033</v>
      </c>
      <c r="I567" s="139">
        <f t="shared" si="137"/>
        <v>46461</v>
      </c>
      <c r="J567" s="137" t="str">
        <f t="shared" si="138"/>
        <v>033-46461</v>
      </c>
      <c r="K567" s="137">
        <f t="shared" si="139"/>
        <v>0.375</v>
      </c>
      <c r="L567" s="137">
        <f t="shared" si="140"/>
        <v>0.70833333333333337</v>
      </c>
      <c r="M567" s="137">
        <f t="shared" si="149"/>
        <v>0</v>
      </c>
      <c r="N567" s="137">
        <f t="shared" si="149"/>
        <v>0</v>
      </c>
      <c r="O567" s="137">
        <f t="shared" si="149"/>
        <v>0</v>
      </c>
      <c r="P567" s="137">
        <f t="shared" si="149"/>
        <v>0</v>
      </c>
      <c r="Q567" s="137">
        <f t="shared" si="149"/>
        <v>0</v>
      </c>
      <c r="R567" s="137">
        <f t="shared" si="149"/>
        <v>0</v>
      </c>
      <c r="S567" s="137">
        <f t="shared" si="149"/>
        <v>0</v>
      </c>
      <c r="T567" s="137">
        <f t="shared" si="149"/>
        <v>0</v>
      </c>
      <c r="U567" s="137">
        <f t="shared" si="149"/>
        <v>0</v>
      </c>
      <c r="V567" s="137">
        <f t="shared" si="149"/>
        <v>50</v>
      </c>
      <c r="W567" s="137">
        <f t="shared" si="150"/>
        <v>50</v>
      </c>
      <c r="X567" s="137">
        <f t="shared" si="150"/>
        <v>50</v>
      </c>
      <c r="Y567" s="137">
        <f t="shared" si="150"/>
        <v>50</v>
      </c>
      <c r="Z567" s="137">
        <f t="shared" si="150"/>
        <v>50</v>
      </c>
      <c r="AA567" s="137">
        <f t="shared" si="150"/>
        <v>50</v>
      </c>
      <c r="AB567" s="137">
        <f t="shared" si="150"/>
        <v>50</v>
      </c>
      <c r="AC567" s="137">
        <f t="shared" si="150"/>
        <v>50</v>
      </c>
      <c r="AD567" s="137">
        <f t="shared" si="150"/>
        <v>0</v>
      </c>
      <c r="AE567" s="137">
        <f t="shared" si="150"/>
        <v>0</v>
      </c>
      <c r="AF567" s="137">
        <f t="shared" si="150"/>
        <v>0</v>
      </c>
      <c r="AG567" s="137">
        <f t="shared" si="150"/>
        <v>0</v>
      </c>
      <c r="AH567" s="137">
        <f t="shared" si="150"/>
        <v>0</v>
      </c>
      <c r="AI567" s="137">
        <f t="shared" si="150"/>
        <v>0</v>
      </c>
      <c r="AJ567" s="137">
        <f t="shared" si="150"/>
        <v>0</v>
      </c>
      <c r="AK567" s="136">
        <f ca="1">IF(AND(AND($AK$3&lt;=B567,B567&lt;=$AK$1),B567&lt;&gt;""),1,0)</f>
        <v>1</v>
      </c>
      <c r="AL567" s="136">
        <f>IF(OR(F567="工事・メンテ（共用可）",F567="要調整"),0.5,IF(F567="ヘリ訓練日",0.4,1))</f>
        <v>0.5</v>
      </c>
      <c r="AM567" s="136">
        <v>0.5</v>
      </c>
    </row>
    <row r="568" spans="1:39" ht="56.25">
      <c r="A568" s="149">
        <v>754</v>
      </c>
      <c r="B568" s="210">
        <v>46461</v>
      </c>
      <c r="C568" s="211">
        <v>9</v>
      </c>
      <c r="D568" s="211">
        <v>17</v>
      </c>
      <c r="E568" s="152" t="s">
        <v>30</v>
      </c>
      <c r="F568" s="205" t="s">
        <v>495</v>
      </c>
      <c r="G568" s="154" t="s">
        <v>494</v>
      </c>
      <c r="H568" s="138" t="str">
        <f>IF(OR(G568="中止",G568="取消"),"998",IF(ISNA(MATCH($E568,施設情報!$B$2:$B$96,0)),"999",INDEX(施設情報!$C$2:$C$96,MATCH($E568,施設情報!$B$2:$B$96,0))))</f>
        <v>027</v>
      </c>
      <c r="I568" s="139">
        <f t="shared" si="137"/>
        <v>46461</v>
      </c>
      <c r="J568" s="137" t="str">
        <f t="shared" si="138"/>
        <v>027-46461</v>
      </c>
      <c r="K568" s="137">
        <f t="shared" si="139"/>
        <v>0.375</v>
      </c>
      <c r="L568" s="137">
        <f t="shared" si="140"/>
        <v>0.70833333333333337</v>
      </c>
      <c r="M568" s="137">
        <f t="shared" si="149"/>
        <v>0</v>
      </c>
      <c r="N568" s="137">
        <f t="shared" si="149"/>
        <v>0</v>
      </c>
      <c r="O568" s="137">
        <f t="shared" si="149"/>
        <v>0</v>
      </c>
      <c r="P568" s="137">
        <f t="shared" si="149"/>
        <v>0</v>
      </c>
      <c r="Q568" s="137">
        <f t="shared" si="149"/>
        <v>0</v>
      </c>
      <c r="R568" s="137">
        <f t="shared" si="149"/>
        <v>0</v>
      </c>
      <c r="S568" s="137">
        <f t="shared" si="149"/>
        <v>0</v>
      </c>
      <c r="T568" s="137">
        <f t="shared" si="149"/>
        <v>0</v>
      </c>
      <c r="U568" s="137">
        <f t="shared" si="149"/>
        <v>0</v>
      </c>
      <c r="V568" s="137">
        <f t="shared" si="149"/>
        <v>50</v>
      </c>
      <c r="W568" s="137">
        <f t="shared" si="150"/>
        <v>50</v>
      </c>
      <c r="X568" s="137">
        <f t="shared" si="150"/>
        <v>50</v>
      </c>
      <c r="Y568" s="137">
        <f t="shared" si="150"/>
        <v>50</v>
      </c>
      <c r="Z568" s="137">
        <f t="shared" si="150"/>
        <v>50</v>
      </c>
      <c r="AA568" s="137">
        <f t="shared" si="150"/>
        <v>50</v>
      </c>
      <c r="AB568" s="137">
        <f t="shared" si="150"/>
        <v>50</v>
      </c>
      <c r="AC568" s="137">
        <f t="shared" si="150"/>
        <v>50</v>
      </c>
      <c r="AD568" s="137">
        <f t="shared" si="150"/>
        <v>0</v>
      </c>
      <c r="AE568" s="137">
        <f t="shared" si="150"/>
        <v>0</v>
      </c>
      <c r="AF568" s="137">
        <f t="shared" si="150"/>
        <v>0</v>
      </c>
      <c r="AG568" s="137">
        <f t="shared" si="150"/>
        <v>0</v>
      </c>
      <c r="AH568" s="137">
        <f t="shared" si="150"/>
        <v>0</v>
      </c>
      <c r="AI568" s="137">
        <f t="shared" si="150"/>
        <v>0</v>
      </c>
      <c r="AJ568" s="137">
        <f t="shared" si="150"/>
        <v>0</v>
      </c>
      <c r="AK568" s="136">
        <f ca="1">IF(AND(AND($AK$3&lt;=B568,B568&lt;=$AK$1),B568&lt;&gt;""),1,0)</f>
        <v>1</v>
      </c>
      <c r="AL568" s="136">
        <f>IF(OR(F568="工事・メンテ（共用可）",F568="要調整"),0.5,IF(F568="ヘリ訓練日",0.4,1))</f>
        <v>0.5</v>
      </c>
      <c r="AM568" s="136">
        <v>0.5</v>
      </c>
    </row>
    <row r="569" spans="1:39" ht="93.75">
      <c r="A569" s="149">
        <v>755</v>
      </c>
      <c r="B569" s="210">
        <v>46461</v>
      </c>
      <c r="C569" s="211">
        <v>9</v>
      </c>
      <c r="D569" s="211">
        <v>17</v>
      </c>
      <c r="E569" s="152" t="s">
        <v>58</v>
      </c>
      <c r="F569" s="205" t="s">
        <v>495</v>
      </c>
      <c r="G569" s="154" t="s">
        <v>494</v>
      </c>
      <c r="H569" s="138" t="str">
        <f>IF(OR(G569="中止",G569="取消"),"998",IF(ISNA(MATCH($E569,施設情報!$B$2:$B$96,0)),"999",INDEX(施設情報!$C$2:$C$96,MATCH($E569,施設情報!$B$2:$B$96,0))))</f>
        <v>030</v>
      </c>
      <c r="I569" s="139">
        <f t="shared" si="137"/>
        <v>46461</v>
      </c>
      <c r="J569" s="137" t="str">
        <f t="shared" si="138"/>
        <v>030-46461</v>
      </c>
      <c r="K569" s="137">
        <f t="shared" si="139"/>
        <v>0.375</v>
      </c>
      <c r="L569" s="137">
        <f t="shared" si="140"/>
        <v>0.70833333333333337</v>
      </c>
      <c r="M569" s="137">
        <f t="shared" si="149"/>
        <v>0</v>
      </c>
      <c r="N569" s="137">
        <f t="shared" si="149"/>
        <v>0</v>
      </c>
      <c r="O569" s="137">
        <f t="shared" si="149"/>
        <v>0</v>
      </c>
      <c r="P569" s="137">
        <f t="shared" si="149"/>
        <v>0</v>
      </c>
      <c r="Q569" s="137">
        <f t="shared" si="149"/>
        <v>0</v>
      </c>
      <c r="R569" s="137">
        <f t="shared" si="149"/>
        <v>0</v>
      </c>
      <c r="S569" s="137">
        <f t="shared" si="149"/>
        <v>0</v>
      </c>
      <c r="T569" s="137">
        <f t="shared" si="149"/>
        <v>0</v>
      </c>
      <c r="U569" s="137">
        <f t="shared" si="149"/>
        <v>0</v>
      </c>
      <c r="V569" s="137">
        <f t="shared" si="149"/>
        <v>50</v>
      </c>
      <c r="W569" s="137">
        <f t="shared" si="150"/>
        <v>50</v>
      </c>
      <c r="X569" s="137">
        <f t="shared" si="150"/>
        <v>50</v>
      </c>
      <c r="Y569" s="137">
        <f t="shared" si="150"/>
        <v>50</v>
      </c>
      <c r="Z569" s="137">
        <f t="shared" si="150"/>
        <v>50</v>
      </c>
      <c r="AA569" s="137">
        <f t="shared" si="150"/>
        <v>50</v>
      </c>
      <c r="AB569" s="137">
        <f t="shared" si="150"/>
        <v>50</v>
      </c>
      <c r="AC569" s="137">
        <f t="shared" si="150"/>
        <v>50</v>
      </c>
      <c r="AD569" s="137">
        <f t="shared" si="150"/>
        <v>0</v>
      </c>
      <c r="AE569" s="137">
        <f t="shared" si="150"/>
        <v>0</v>
      </c>
      <c r="AF569" s="137">
        <f t="shared" si="150"/>
        <v>0</v>
      </c>
      <c r="AG569" s="137">
        <f t="shared" si="150"/>
        <v>0</v>
      </c>
      <c r="AH569" s="137">
        <f t="shared" si="150"/>
        <v>0</v>
      </c>
      <c r="AI569" s="137">
        <f t="shared" si="150"/>
        <v>0</v>
      </c>
      <c r="AJ569" s="137">
        <f t="shared" si="150"/>
        <v>0</v>
      </c>
      <c r="AK569" s="136">
        <f ca="1">IF(AND(AND($AK$3&lt;=B569,B569&lt;=$AK$1),B569&lt;&gt;""),1,0)</f>
        <v>1</v>
      </c>
      <c r="AL569" s="136">
        <f>IF(OR(F569="工事・メンテ（共用可）",F569="要調整"),0.5,IF(F569="ヘリ訓練日",0.4,1))</f>
        <v>0.5</v>
      </c>
      <c r="AM569" s="136">
        <v>0.5</v>
      </c>
    </row>
    <row r="570" spans="1:39" ht="112.5">
      <c r="A570" s="149">
        <v>756</v>
      </c>
      <c r="B570" s="210">
        <v>46461</v>
      </c>
      <c r="C570" s="211">
        <v>9</v>
      </c>
      <c r="D570" s="211">
        <v>17</v>
      </c>
      <c r="E570" s="152" t="s">
        <v>59</v>
      </c>
      <c r="F570" s="205" t="s">
        <v>495</v>
      </c>
      <c r="G570" s="154" t="s">
        <v>494</v>
      </c>
      <c r="H570" s="138" t="str">
        <f>IF(OR(G570="中止",G570="取消"),"998",IF(ISNA(MATCH($E570,施設情報!$B$2:$B$96,0)),"999",INDEX(施設情報!$C$2:$C$96,MATCH($E570,施設情報!$B$2:$B$96,0))))</f>
        <v>031</v>
      </c>
      <c r="I570" s="139">
        <f t="shared" si="137"/>
        <v>46461</v>
      </c>
      <c r="J570" s="137" t="str">
        <f t="shared" si="138"/>
        <v>031-46461</v>
      </c>
      <c r="K570" s="137">
        <f t="shared" si="139"/>
        <v>0.375</v>
      </c>
      <c r="L570" s="137">
        <f t="shared" si="140"/>
        <v>0.70833333333333337</v>
      </c>
      <c r="M570" s="137">
        <f t="shared" si="149"/>
        <v>0</v>
      </c>
      <c r="N570" s="137">
        <f t="shared" si="149"/>
        <v>0</v>
      </c>
      <c r="O570" s="137">
        <f t="shared" si="149"/>
        <v>0</v>
      </c>
      <c r="P570" s="137">
        <f t="shared" si="149"/>
        <v>0</v>
      </c>
      <c r="Q570" s="137">
        <f t="shared" si="149"/>
        <v>0</v>
      </c>
      <c r="R570" s="137">
        <f t="shared" si="149"/>
        <v>0</v>
      </c>
      <c r="S570" s="137">
        <f t="shared" si="149"/>
        <v>0</v>
      </c>
      <c r="T570" s="137">
        <f t="shared" si="149"/>
        <v>0</v>
      </c>
      <c r="U570" s="137">
        <f t="shared" si="149"/>
        <v>0</v>
      </c>
      <c r="V570" s="137">
        <f t="shared" si="149"/>
        <v>50</v>
      </c>
      <c r="W570" s="137">
        <f t="shared" si="150"/>
        <v>50</v>
      </c>
      <c r="X570" s="137">
        <f t="shared" si="150"/>
        <v>50</v>
      </c>
      <c r="Y570" s="137">
        <f t="shared" si="150"/>
        <v>50</v>
      </c>
      <c r="Z570" s="137">
        <f t="shared" si="150"/>
        <v>50</v>
      </c>
      <c r="AA570" s="137">
        <f t="shared" si="150"/>
        <v>50</v>
      </c>
      <c r="AB570" s="137">
        <f t="shared" si="150"/>
        <v>50</v>
      </c>
      <c r="AC570" s="137">
        <f t="shared" si="150"/>
        <v>50</v>
      </c>
      <c r="AD570" s="137">
        <f t="shared" si="150"/>
        <v>0</v>
      </c>
      <c r="AE570" s="137">
        <f t="shared" si="150"/>
        <v>0</v>
      </c>
      <c r="AF570" s="137">
        <f t="shared" si="150"/>
        <v>0</v>
      </c>
      <c r="AG570" s="137">
        <f t="shared" si="150"/>
        <v>0</v>
      </c>
      <c r="AH570" s="137">
        <f t="shared" si="150"/>
        <v>0</v>
      </c>
      <c r="AI570" s="137">
        <f t="shared" si="150"/>
        <v>0</v>
      </c>
      <c r="AJ570" s="137">
        <f t="shared" si="150"/>
        <v>0</v>
      </c>
      <c r="AK570" s="136">
        <f ca="1">IF(AND(AND($AK$3&lt;=B570,B570&lt;=$AK$1),B570&lt;&gt;""),1,0)</f>
        <v>1</v>
      </c>
      <c r="AL570" s="136">
        <f>IF(OR(F570="工事・メンテ（共用可）",F570="要調整"),0.5,IF(F570="ヘリ訓練日",0.4,1))</f>
        <v>0.5</v>
      </c>
      <c r="AM570" s="136">
        <v>0.5</v>
      </c>
    </row>
    <row r="571" spans="1:39" ht="75">
      <c r="A571" s="149">
        <v>757</v>
      </c>
      <c r="B571" s="210">
        <v>46461</v>
      </c>
      <c r="C571" s="211">
        <v>9</v>
      </c>
      <c r="D571" s="211">
        <v>17</v>
      </c>
      <c r="E571" s="152" t="s">
        <v>60</v>
      </c>
      <c r="F571" s="205" t="s">
        <v>495</v>
      </c>
      <c r="G571" s="154" t="s">
        <v>494</v>
      </c>
      <c r="H571" s="138" t="str">
        <f>IF(OR(G571="中止",G571="取消"),"998",IF(ISNA(MATCH($E571,施設情報!$B$2:$B$96,0)),"999",INDEX(施設情報!$C$2:$C$96,MATCH($E571,施設情報!$B$2:$B$96,0))))</f>
        <v>028</v>
      </c>
      <c r="I571" s="139">
        <f t="shared" si="137"/>
        <v>46461</v>
      </c>
      <c r="J571" s="137" t="str">
        <f t="shared" si="138"/>
        <v>028-46461</v>
      </c>
      <c r="K571" s="137">
        <f t="shared" si="139"/>
        <v>0.375</v>
      </c>
      <c r="L571" s="137">
        <f t="shared" si="140"/>
        <v>0.70833333333333337</v>
      </c>
      <c r="M571" s="137">
        <f t="shared" si="149"/>
        <v>0</v>
      </c>
      <c r="N571" s="137">
        <f t="shared" si="149"/>
        <v>0</v>
      </c>
      <c r="O571" s="137">
        <f t="shared" si="149"/>
        <v>0</v>
      </c>
      <c r="P571" s="137">
        <f t="shared" si="149"/>
        <v>0</v>
      </c>
      <c r="Q571" s="137">
        <f t="shared" si="149"/>
        <v>0</v>
      </c>
      <c r="R571" s="137">
        <f t="shared" si="149"/>
        <v>0</v>
      </c>
      <c r="S571" s="137">
        <f t="shared" si="149"/>
        <v>0</v>
      </c>
      <c r="T571" s="137">
        <f t="shared" si="149"/>
        <v>0</v>
      </c>
      <c r="U571" s="137">
        <f t="shared" si="149"/>
        <v>0</v>
      </c>
      <c r="V571" s="137">
        <f t="shared" si="149"/>
        <v>50</v>
      </c>
      <c r="W571" s="137">
        <f t="shared" si="150"/>
        <v>50</v>
      </c>
      <c r="X571" s="137">
        <f t="shared" si="150"/>
        <v>50</v>
      </c>
      <c r="Y571" s="137">
        <f t="shared" si="150"/>
        <v>50</v>
      </c>
      <c r="Z571" s="137">
        <f t="shared" si="150"/>
        <v>50</v>
      </c>
      <c r="AA571" s="137">
        <f t="shared" si="150"/>
        <v>50</v>
      </c>
      <c r="AB571" s="137">
        <f t="shared" si="150"/>
        <v>50</v>
      </c>
      <c r="AC571" s="137">
        <f t="shared" si="150"/>
        <v>50</v>
      </c>
      <c r="AD571" s="137">
        <f t="shared" si="150"/>
        <v>0</v>
      </c>
      <c r="AE571" s="137">
        <f t="shared" si="150"/>
        <v>0</v>
      </c>
      <c r="AF571" s="137">
        <f t="shared" si="150"/>
        <v>0</v>
      </c>
      <c r="AG571" s="137">
        <f t="shared" si="150"/>
        <v>0</v>
      </c>
      <c r="AH571" s="137">
        <f t="shared" si="150"/>
        <v>0</v>
      </c>
      <c r="AI571" s="137">
        <f t="shared" si="150"/>
        <v>0</v>
      </c>
      <c r="AJ571" s="137">
        <f t="shared" si="150"/>
        <v>0</v>
      </c>
      <c r="AK571" s="136">
        <f ca="1">IF(AND(AND($AK$3&lt;=B571,B571&lt;=$AK$1),B571&lt;&gt;""),1,0)</f>
        <v>1</v>
      </c>
      <c r="AL571" s="136">
        <f>IF(OR(F571="工事・メンテ（共用可）",F571="要調整"),0.5,IF(F571="ヘリ訓練日",0.4,1))</f>
        <v>0.5</v>
      </c>
      <c r="AM571" s="136">
        <v>0.5</v>
      </c>
    </row>
    <row r="572" spans="1:39" ht="75">
      <c r="A572" s="149">
        <v>758</v>
      </c>
      <c r="B572" s="210">
        <v>46461</v>
      </c>
      <c r="C572" s="211">
        <v>9</v>
      </c>
      <c r="D572" s="211">
        <v>17</v>
      </c>
      <c r="E572" s="215" t="s">
        <v>61</v>
      </c>
      <c r="F572" s="147" t="s">
        <v>495</v>
      </c>
      <c r="G572" s="154" t="s">
        <v>494</v>
      </c>
      <c r="H572" s="138" t="str">
        <f>IF(OR(G572="中止",G572="取消"),"998",IF(ISNA(MATCH($E572,施設情報!$B$2:$B$96,0)),"999",INDEX(施設情報!$C$2:$C$96,MATCH($E572,施設情報!$B$2:$B$96,0))))</f>
        <v>029</v>
      </c>
      <c r="I572" s="139">
        <f t="shared" si="137"/>
        <v>46461</v>
      </c>
      <c r="J572" s="137" t="str">
        <f t="shared" si="138"/>
        <v>029-46461</v>
      </c>
      <c r="K572" s="137">
        <f t="shared" si="139"/>
        <v>0.375</v>
      </c>
      <c r="L572" s="137">
        <f t="shared" si="140"/>
        <v>0.70833333333333337</v>
      </c>
      <c r="M572" s="137">
        <f t="shared" si="149"/>
        <v>0</v>
      </c>
      <c r="N572" s="137">
        <f t="shared" si="149"/>
        <v>0</v>
      </c>
      <c r="O572" s="137">
        <f t="shared" si="149"/>
        <v>0</v>
      </c>
      <c r="P572" s="137">
        <f t="shared" si="149"/>
        <v>0</v>
      </c>
      <c r="Q572" s="137">
        <f t="shared" si="149"/>
        <v>0</v>
      </c>
      <c r="R572" s="137">
        <f t="shared" si="149"/>
        <v>0</v>
      </c>
      <c r="S572" s="137">
        <f t="shared" si="149"/>
        <v>0</v>
      </c>
      <c r="T572" s="137">
        <f t="shared" si="149"/>
        <v>0</v>
      </c>
      <c r="U572" s="137">
        <f t="shared" si="149"/>
        <v>0</v>
      </c>
      <c r="V572" s="137">
        <f t="shared" si="149"/>
        <v>50</v>
      </c>
      <c r="W572" s="137">
        <f t="shared" si="150"/>
        <v>50</v>
      </c>
      <c r="X572" s="137">
        <f t="shared" si="150"/>
        <v>50</v>
      </c>
      <c r="Y572" s="137">
        <f t="shared" si="150"/>
        <v>50</v>
      </c>
      <c r="Z572" s="137">
        <f t="shared" si="150"/>
        <v>50</v>
      </c>
      <c r="AA572" s="137">
        <f t="shared" si="150"/>
        <v>50</v>
      </c>
      <c r="AB572" s="137">
        <f t="shared" si="150"/>
        <v>50</v>
      </c>
      <c r="AC572" s="137">
        <f t="shared" si="150"/>
        <v>50</v>
      </c>
      <c r="AD572" s="137">
        <f t="shared" si="150"/>
        <v>0</v>
      </c>
      <c r="AE572" s="137">
        <f t="shared" si="150"/>
        <v>0</v>
      </c>
      <c r="AF572" s="137">
        <f t="shared" si="150"/>
        <v>0</v>
      </c>
      <c r="AG572" s="137">
        <f t="shared" si="150"/>
        <v>0</v>
      </c>
      <c r="AH572" s="137">
        <f t="shared" si="150"/>
        <v>0</v>
      </c>
      <c r="AI572" s="137">
        <f t="shared" si="150"/>
        <v>0</v>
      </c>
      <c r="AJ572" s="137">
        <f t="shared" si="150"/>
        <v>0</v>
      </c>
      <c r="AK572" s="136">
        <f ca="1">IF(AND(AND($AK$3&lt;=B572,B572&lt;=$AK$1),B572&lt;&gt;""),1,0)</f>
        <v>1</v>
      </c>
      <c r="AL572" s="136">
        <f>IF(OR(F572="工事・メンテ（共用可）",F572="要調整"),0.5,IF(F572="ヘリ訓練日",0.4,1))</f>
        <v>0.5</v>
      </c>
      <c r="AM572" s="136">
        <v>0.5</v>
      </c>
    </row>
    <row r="573" spans="1:39" ht="37.5">
      <c r="A573" s="149">
        <v>759</v>
      </c>
      <c r="B573" s="210">
        <v>46461</v>
      </c>
      <c r="C573" s="211">
        <v>9</v>
      </c>
      <c r="D573" s="211">
        <v>17</v>
      </c>
      <c r="E573" s="215" t="s">
        <v>62</v>
      </c>
      <c r="F573" s="147" t="s">
        <v>492</v>
      </c>
      <c r="G573" s="154" t="s">
        <v>494</v>
      </c>
      <c r="H573" s="138" t="str">
        <f>IF(OR(G573="中止",G573="取消"),"998",IF(ISNA(MATCH($E573,施設情報!$B$2:$B$96,0)),"999",INDEX(施設情報!$C$2:$C$96,MATCH($E573,施設情報!$B$2:$B$96,0))))</f>
        <v>036</v>
      </c>
      <c r="I573" s="139">
        <f t="shared" si="137"/>
        <v>46461</v>
      </c>
      <c r="J573" s="137" t="str">
        <f t="shared" si="138"/>
        <v>036-46461</v>
      </c>
      <c r="K573" s="137">
        <f t="shared" si="139"/>
        <v>0.375</v>
      </c>
      <c r="L573" s="137">
        <f t="shared" si="140"/>
        <v>0.70833333333333337</v>
      </c>
      <c r="M573" s="137">
        <f t="shared" si="149"/>
        <v>0</v>
      </c>
      <c r="N573" s="137">
        <f t="shared" si="149"/>
        <v>0</v>
      </c>
      <c r="O573" s="137">
        <f t="shared" si="149"/>
        <v>0</v>
      </c>
      <c r="P573" s="137">
        <f t="shared" si="149"/>
        <v>0</v>
      </c>
      <c r="Q573" s="137">
        <f t="shared" si="149"/>
        <v>0</v>
      </c>
      <c r="R573" s="137">
        <f t="shared" si="149"/>
        <v>0</v>
      </c>
      <c r="S573" s="137">
        <f t="shared" si="149"/>
        <v>0</v>
      </c>
      <c r="T573" s="137">
        <f t="shared" si="149"/>
        <v>0</v>
      </c>
      <c r="U573" s="137">
        <f t="shared" si="149"/>
        <v>0</v>
      </c>
      <c r="V573" s="137">
        <f t="shared" si="149"/>
        <v>100</v>
      </c>
      <c r="W573" s="137">
        <f t="shared" si="150"/>
        <v>100</v>
      </c>
      <c r="X573" s="137">
        <f t="shared" si="150"/>
        <v>100</v>
      </c>
      <c r="Y573" s="137">
        <f t="shared" si="150"/>
        <v>100</v>
      </c>
      <c r="Z573" s="137">
        <f t="shared" si="150"/>
        <v>100</v>
      </c>
      <c r="AA573" s="137">
        <f t="shared" si="150"/>
        <v>100</v>
      </c>
      <c r="AB573" s="137">
        <f t="shared" si="150"/>
        <v>100</v>
      </c>
      <c r="AC573" s="137">
        <f t="shared" si="150"/>
        <v>100</v>
      </c>
      <c r="AD573" s="137">
        <f t="shared" si="150"/>
        <v>0</v>
      </c>
      <c r="AE573" s="137">
        <f t="shared" si="150"/>
        <v>0</v>
      </c>
      <c r="AF573" s="137">
        <f t="shared" si="150"/>
        <v>0</v>
      </c>
      <c r="AG573" s="137">
        <f t="shared" si="150"/>
        <v>0</v>
      </c>
      <c r="AH573" s="137">
        <f t="shared" si="150"/>
        <v>0</v>
      </c>
      <c r="AI573" s="137">
        <f t="shared" si="150"/>
        <v>0</v>
      </c>
      <c r="AJ573" s="137">
        <f t="shared" si="150"/>
        <v>0</v>
      </c>
      <c r="AK573" s="136">
        <f ca="1">IF(AND(AND($AK$3&lt;=B573,B573&lt;=$AK$1),B573&lt;&gt;""),1,0)</f>
        <v>1</v>
      </c>
      <c r="AL573" s="136">
        <f>IF(OR(F573="工事・メンテ（共用可）",F573="要調整"),0.5,IF(F573="ヘリ訓練日",0.4,1))</f>
        <v>1</v>
      </c>
      <c r="AM573" s="136">
        <v>1</v>
      </c>
    </row>
    <row r="574" spans="1:39">
      <c r="A574" s="149">
        <v>760</v>
      </c>
      <c r="B574" s="210">
        <v>46461</v>
      </c>
      <c r="C574" s="211">
        <v>9</v>
      </c>
      <c r="D574" s="211">
        <v>17</v>
      </c>
      <c r="E574" s="215" t="s">
        <v>63</v>
      </c>
      <c r="F574" s="147" t="s">
        <v>492</v>
      </c>
      <c r="G574" s="154" t="s">
        <v>494</v>
      </c>
      <c r="H574" s="138" t="str">
        <f>IF(OR(G574="中止",G574="取消"),"998",IF(ISNA(MATCH($E574,施設情報!$B$2:$B$96,0)),"999",INDEX(施設情報!$C$2:$C$96,MATCH($E574,施設情報!$B$2:$B$96,0))))</f>
        <v>062</v>
      </c>
      <c r="I574" s="139">
        <f t="shared" si="137"/>
        <v>46461</v>
      </c>
      <c r="J574" s="137" t="str">
        <f t="shared" si="138"/>
        <v>062-46461</v>
      </c>
      <c r="K574" s="137">
        <f t="shared" si="139"/>
        <v>0.375</v>
      </c>
      <c r="L574" s="137">
        <f t="shared" si="140"/>
        <v>0.70833333333333337</v>
      </c>
      <c r="M574" s="137">
        <f t="shared" si="149"/>
        <v>0</v>
      </c>
      <c r="N574" s="137">
        <f t="shared" si="149"/>
        <v>0</v>
      </c>
      <c r="O574" s="137">
        <f t="shared" si="149"/>
        <v>0</v>
      </c>
      <c r="P574" s="137">
        <f t="shared" si="149"/>
        <v>0</v>
      </c>
      <c r="Q574" s="137">
        <f t="shared" si="149"/>
        <v>0</v>
      </c>
      <c r="R574" s="137">
        <f t="shared" si="149"/>
        <v>0</v>
      </c>
      <c r="S574" s="137">
        <f t="shared" si="149"/>
        <v>0</v>
      </c>
      <c r="T574" s="137">
        <f t="shared" si="149"/>
        <v>0</v>
      </c>
      <c r="U574" s="137">
        <f t="shared" si="149"/>
        <v>0</v>
      </c>
      <c r="V574" s="137">
        <f t="shared" si="149"/>
        <v>100</v>
      </c>
      <c r="W574" s="137">
        <f t="shared" si="150"/>
        <v>100</v>
      </c>
      <c r="X574" s="137">
        <f t="shared" si="150"/>
        <v>100</v>
      </c>
      <c r="Y574" s="137">
        <f t="shared" si="150"/>
        <v>100</v>
      </c>
      <c r="Z574" s="137">
        <f t="shared" si="150"/>
        <v>100</v>
      </c>
      <c r="AA574" s="137">
        <f t="shared" si="150"/>
        <v>100</v>
      </c>
      <c r="AB574" s="137">
        <f t="shared" si="150"/>
        <v>100</v>
      </c>
      <c r="AC574" s="137">
        <f t="shared" si="150"/>
        <v>100</v>
      </c>
      <c r="AD574" s="137">
        <f t="shared" si="150"/>
        <v>0</v>
      </c>
      <c r="AE574" s="137">
        <f t="shared" si="150"/>
        <v>0</v>
      </c>
      <c r="AF574" s="137">
        <f t="shared" si="150"/>
        <v>0</v>
      </c>
      <c r="AG574" s="137">
        <f t="shared" si="150"/>
        <v>0</v>
      </c>
      <c r="AH574" s="137">
        <f t="shared" si="150"/>
        <v>0</v>
      </c>
      <c r="AI574" s="137">
        <f t="shared" si="150"/>
        <v>0</v>
      </c>
      <c r="AJ574" s="137">
        <f t="shared" si="150"/>
        <v>0</v>
      </c>
      <c r="AK574" s="136">
        <f ca="1">IF(AND(AND($AK$3&lt;=B574,B574&lt;=$AK$1),B574&lt;&gt;""),1,0)</f>
        <v>1</v>
      </c>
      <c r="AL574" s="136">
        <f>IF(OR(F574="工事・メンテ（共用可）",F574="要調整"),0.5,IF(F574="ヘリ訓練日",0.4,1))</f>
        <v>1</v>
      </c>
      <c r="AM574" s="136">
        <v>1</v>
      </c>
    </row>
    <row r="575" spans="1:39">
      <c r="A575" s="149">
        <v>761</v>
      </c>
      <c r="B575" s="210">
        <v>46461</v>
      </c>
      <c r="C575" s="211">
        <v>9</v>
      </c>
      <c r="D575" s="211">
        <v>17</v>
      </c>
      <c r="E575" s="215" t="s">
        <v>64</v>
      </c>
      <c r="F575" s="147" t="s">
        <v>492</v>
      </c>
      <c r="G575" s="154" t="s">
        <v>494</v>
      </c>
      <c r="H575" s="138" t="str">
        <f>IF(OR(G575="中止",G575="取消"),"998",IF(ISNA(MATCH($E575,施設情報!$B$2:$B$96,0)),"999",INDEX(施設情報!$C$2:$C$96,MATCH($E575,施設情報!$B$2:$B$96,0))))</f>
        <v>061</v>
      </c>
      <c r="I575" s="139">
        <f t="shared" si="137"/>
        <v>46461</v>
      </c>
      <c r="J575" s="137" t="str">
        <f t="shared" si="138"/>
        <v>061-46461</v>
      </c>
      <c r="K575" s="137">
        <f t="shared" si="139"/>
        <v>0.375</v>
      </c>
      <c r="L575" s="137">
        <f t="shared" si="140"/>
        <v>0.70833333333333337</v>
      </c>
      <c r="M575" s="137">
        <f t="shared" ref="M575:V584" si="151">IF(AND(M$3&gt;=$K575,M$3&lt;$L575),100*$AM575,0)</f>
        <v>0</v>
      </c>
      <c r="N575" s="137">
        <f t="shared" si="151"/>
        <v>0</v>
      </c>
      <c r="O575" s="137">
        <f t="shared" si="151"/>
        <v>0</v>
      </c>
      <c r="P575" s="137">
        <f t="shared" si="151"/>
        <v>0</v>
      </c>
      <c r="Q575" s="137">
        <f t="shared" si="151"/>
        <v>0</v>
      </c>
      <c r="R575" s="137">
        <f t="shared" si="151"/>
        <v>0</v>
      </c>
      <c r="S575" s="137">
        <f t="shared" si="151"/>
        <v>0</v>
      </c>
      <c r="T575" s="137">
        <f t="shared" si="151"/>
        <v>0</v>
      </c>
      <c r="U575" s="137">
        <f t="shared" si="151"/>
        <v>0</v>
      </c>
      <c r="V575" s="137">
        <f t="shared" si="151"/>
        <v>100</v>
      </c>
      <c r="W575" s="137">
        <f t="shared" ref="W575:AJ584" si="152">IF(AND(W$3&gt;=$K575,W$3&lt;$L575),100*$AM575,0)</f>
        <v>100</v>
      </c>
      <c r="X575" s="137">
        <f t="shared" si="152"/>
        <v>100</v>
      </c>
      <c r="Y575" s="137">
        <f t="shared" si="152"/>
        <v>100</v>
      </c>
      <c r="Z575" s="137">
        <f t="shared" si="152"/>
        <v>100</v>
      </c>
      <c r="AA575" s="137">
        <f t="shared" si="152"/>
        <v>100</v>
      </c>
      <c r="AB575" s="137">
        <f t="shared" si="152"/>
        <v>100</v>
      </c>
      <c r="AC575" s="137">
        <f t="shared" si="152"/>
        <v>100</v>
      </c>
      <c r="AD575" s="137">
        <f t="shared" si="152"/>
        <v>0</v>
      </c>
      <c r="AE575" s="137">
        <f t="shared" si="152"/>
        <v>0</v>
      </c>
      <c r="AF575" s="137">
        <f t="shared" si="152"/>
        <v>0</v>
      </c>
      <c r="AG575" s="137">
        <f t="shared" si="152"/>
        <v>0</v>
      </c>
      <c r="AH575" s="137">
        <f t="shared" si="152"/>
        <v>0</v>
      </c>
      <c r="AI575" s="137">
        <f t="shared" si="152"/>
        <v>0</v>
      </c>
      <c r="AJ575" s="137">
        <f t="shared" si="152"/>
        <v>0</v>
      </c>
      <c r="AK575" s="136">
        <f ca="1">IF(AND(AND($AK$3&lt;=B575,B575&lt;=$AK$1),B575&lt;&gt;""),1,0)</f>
        <v>1</v>
      </c>
      <c r="AL575" s="136">
        <f>IF(OR(F575="工事・メンテ（共用可）",F575="要調整"),0.5,IF(F575="ヘリ訓練日",0.4,1))</f>
        <v>1</v>
      </c>
      <c r="AM575" s="136">
        <v>1</v>
      </c>
    </row>
    <row r="576" spans="1:39" ht="37.5">
      <c r="A576" s="149">
        <v>762</v>
      </c>
      <c r="B576" s="210">
        <v>46461</v>
      </c>
      <c r="C576" s="211">
        <v>9</v>
      </c>
      <c r="D576" s="211">
        <v>17</v>
      </c>
      <c r="E576" s="215" t="s">
        <v>65</v>
      </c>
      <c r="F576" s="147" t="s">
        <v>492</v>
      </c>
      <c r="G576" s="154" t="s">
        <v>494</v>
      </c>
      <c r="H576" s="138" t="str">
        <f>IF(OR(G576="中止",G576="取消"),"998",IF(ISNA(MATCH($E576,施設情報!$B$2:$B$96,0)),"999",INDEX(施設情報!$C$2:$C$96,MATCH($E576,施設情報!$B$2:$B$96,0))))</f>
        <v>037</v>
      </c>
      <c r="I576" s="139">
        <f t="shared" si="137"/>
        <v>46461</v>
      </c>
      <c r="J576" s="137" t="str">
        <f t="shared" si="138"/>
        <v>037-46461</v>
      </c>
      <c r="K576" s="137">
        <f t="shared" si="139"/>
        <v>0.375</v>
      </c>
      <c r="L576" s="137">
        <f t="shared" si="140"/>
        <v>0.70833333333333337</v>
      </c>
      <c r="M576" s="137">
        <f t="shared" si="151"/>
        <v>0</v>
      </c>
      <c r="N576" s="137">
        <f t="shared" si="151"/>
        <v>0</v>
      </c>
      <c r="O576" s="137">
        <f t="shared" si="151"/>
        <v>0</v>
      </c>
      <c r="P576" s="137">
        <f t="shared" si="151"/>
        <v>0</v>
      </c>
      <c r="Q576" s="137">
        <f t="shared" si="151"/>
        <v>0</v>
      </c>
      <c r="R576" s="137">
        <f t="shared" si="151"/>
        <v>0</v>
      </c>
      <c r="S576" s="137">
        <f t="shared" si="151"/>
        <v>0</v>
      </c>
      <c r="T576" s="137">
        <f t="shared" si="151"/>
        <v>0</v>
      </c>
      <c r="U576" s="137">
        <f t="shared" si="151"/>
        <v>0</v>
      </c>
      <c r="V576" s="137">
        <f t="shared" si="151"/>
        <v>100</v>
      </c>
      <c r="W576" s="137">
        <f t="shared" si="152"/>
        <v>100</v>
      </c>
      <c r="X576" s="137">
        <f t="shared" si="152"/>
        <v>100</v>
      </c>
      <c r="Y576" s="137">
        <f t="shared" si="152"/>
        <v>100</v>
      </c>
      <c r="Z576" s="137">
        <f t="shared" si="152"/>
        <v>100</v>
      </c>
      <c r="AA576" s="137">
        <f t="shared" si="152"/>
        <v>100</v>
      </c>
      <c r="AB576" s="137">
        <f t="shared" si="152"/>
        <v>100</v>
      </c>
      <c r="AC576" s="137">
        <f t="shared" si="152"/>
        <v>100</v>
      </c>
      <c r="AD576" s="137">
        <f t="shared" si="152"/>
        <v>0</v>
      </c>
      <c r="AE576" s="137">
        <f t="shared" si="152"/>
        <v>0</v>
      </c>
      <c r="AF576" s="137">
        <f t="shared" si="152"/>
        <v>0</v>
      </c>
      <c r="AG576" s="137">
        <f t="shared" si="152"/>
        <v>0</v>
      </c>
      <c r="AH576" s="137">
        <f t="shared" si="152"/>
        <v>0</v>
      </c>
      <c r="AI576" s="137">
        <f t="shared" si="152"/>
        <v>0</v>
      </c>
      <c r="AJ576" s="137">
        <f t="shared" si="152"/>
        <v>0</v>
      </c>
      <c r="AK576" s="136">
        <f ca="1">IF(AND(AND($AK$3&lt;=B576,B576&lt;=$AK$1),B576&lt;&gt;""),1,0)</f>
        <v>1</v>
      </c>
      <c r="AL576" s="136">
        <f>IF(OR(F576="工事・メンテ（共用可）",F576="要調整"),0.5,IF(F576="ヘリ訓練日",0.4,1))</f>
        <v>1</v>
      </c>
      <c r="AM576" s="136">
        <v>1</v>
      </c>
    </row>
    <row r="577" spans="1:39" ht="56.25">
      <c r="A577" s="149">
        <v>763</v>
      </c>
      <c r="B577" s="210">
        <v>46461</v>
      </c>
      <c r="C577" s="211">
        <v>9</v>
      </c>
      <c r="D577" s="211">
        <v>17</v>
      </c>
      <c r="E577" s="215" t="s">
        <v>32</v>
      </c>
      <c r="F577" s="147" t="s">
        <v>492</v>
      </c>
      <c r="G577" s="154" t="s">
        <v>494</v>
      </c>
      <c r="H577" s="138" t="str">
        <f>IF(OR(G577="中止",G577="取消"),"998",IF(ISNA(MATCH($E577,施設情報!$B$2:$B$96,0)),"999",INDEX(施設情報!$C$2:$C$96,MATCH($E577,施設情報!$B$2:$B$96,0))))</f>
        <v>039</v>
      </c>
      <c r="I577" s="139">
        <f t="shared" si="137"/>
        <v>46461</v>
      </c>
      <c r="J577" s="137" t="str">
        <f t="shared" si="138"/>
        <v>039-46461</v>
      </c>
      <c r="K577" s="137">
        <f t="shared" si="139"/>
        <v>0.375</v>
      </c>
      <c r="L577" s="137">
        <f t="shared" si="140"/>
        <v>0.70833333333333337</v>
      </c>
      <c r="M577" s="137">
        <f t="shared" si="151"/>
        <v>0</v>
      </c>
      <c r="N577" s="137">
        <f t="shared" si="151"/>
        <v>0</v>
      </c>
      <c r="O577" s="137">
        <f t="shared" si="151"/>
        <v>0</v>
      </c>
      <c r="P577" s="137">
        <f t="shared" si="151"/>
        <v>0</v>
      </c>
      <c r="Q577" s="137">
        <f t="shared" si="151"/>
        <v>0</v>
      </c>
      <c r="R577" s="137">
        <f t="shared" si="151"/>
        <v>0</v>
      </c>
      <c r="S577" s="137">
        <f t="shared" si="151"/>
        <v>0</v>
      </c>
      <c r="T577" s="137">
        <f t="shared" si="151"/>
        <v>0</v>
      </c>
      <c r="U577" s="137">
        <f t="shared" si="151"/>
        <v>0</v>
      </c>
      <c r="V577" s="137">
        <f t="shared" si="151"/>
        <v>100</v>
      </c>
      <c r="W577" s="137">
        <f t="shared" si="152"/>
        <v>100</v>
      </c>
      <c r="X577" s="137">
        <f t="shared" si="152"/>
        <v>100</v>
      </c>
      <c r="Y577" s="137">
        <f t="shared" si="152"/>
        <v>100</v>
      </c>
      <c r="Z577" s="137">
        <f t="shared" si="152"/>
        <v>100</v>
      </c>
      <c r="AA577" s="137">
        <f t="shared" si="152"/>
        <v>100</v>
      </c>
      <c r="AB577" s="137">
        <f t="shared" si="152"/>
        <v>100</v>
      </c>
      <c r="AC577" s="137">
        <f t="shared" si="152"/>
        <v>100</v>
      </c>
      <c r="AD577" s="137">
        <f t="shared" si="152"/>
        <v>0</v>
      </c>
      <c r="AE577" s="137">
        <f t="shared" si="152"/>
        <v>0</v>
      </c>
      <c r="AF577" s="137">
        <f t="shared" si="152"/>
        <v>0</v>
      </c>
      <c r="AG577" s="137">
        <f t="shared" si="152"/>
        <v>0</v>
      </c>
      <c r="AH577" s="137">
        <f t="shared" si="152"/>
        <v>0</v>
      </c>
      <c r="AI577" s="137">
        <f t="shared" si="152"/>
        <v>0</v>
      </c>
      <c r="AJ577" s="137">
        <f t="shared" si="152"/>
        <v>0</v>
      </c>
      <c r="AK577" s="136">
        <f ca="1">IF(AND(AND($AK$3&lt;=B577,B577&lt;=$AK$1),B577&lt;&gt;""),1,0)</f>
        <v>1</v>
      </c>
      <c r="AL577" s="136">
        <f>IF(OR(F577="工事・メンテ（共用可）",F577="要調整"),0.5,IF(F577="ヘリ訓練日",0.4,1))</f>
        <v>1</v>
      </c>
      <c r="AM577" s="136">
        <v>1</v>
      </c>
    </row>
    <row r="578" spans="1:39" ht="56.25">
      <c r="A578" s="149">
        <v>764</v>
      </c>
      <c r="B578" s="210">
        <v>46461</v>
      </c>
      <c r="C578" s="211">
        <v>9</v>
      </c>
      <c r="D578" s="211">
        <v>17</v>
      </c>
      <c r="E578" s="215" t="s">
        <v>33</v>
      </c>
      <c r="F578" s="147" t="s">
        <v>492</v>
      </c>
      <c r="G578" s="154" t="s">
        <v>494</v>
      </c>
      <c r="H578" s="138" t="str">
        <f>IF(OR(G578="中止",G578="取消"),"998",IF(ISNA(MATCH($E578,施設情報!$B$2:$B$96,0)),"999",INDEX(施設情報!$C$2:$C$96,MATCH($E578,施設情報!$B$2:$B$96,0))))</f>
        <v>038</v>
      </c>
      <c r="I578" s="139">
        <f t="shared" si="137"/>
        <v>46461</v>
      </c>
      <c r="J578" s="137" t="str">
        <f t="shared" si="138"/>
        <v>038-46461</v>
      </c>
      <c r="K578" s="137">
        <f t="shared" si="139"/>
        <v>0.375</v>
      </c>
      <c r="L578" s="137">
        <f t="shared" si="140"/>
        <v>0.70833333333333337</v>
      </c>
      <c r="M578" s="137">
        <f t="shared" si="151"/>
        <v>0</v>
      </c>
      <c r="N578" s="137">
        <f t="shared" si="151"/>
        <v>0</v>
      </c>
      <c r="O578" s="137">
        <f t="shared" si="151"/>
        <v>0</v>
      </c>
      <c r="P578" s="137">
        <f t="shared" si="151"/>
        <v>0</v>
      </c>
      <c r="Q578" s="137">
        <f t="shared" si="151"/>
        <v>0</v>
      </c>
      <c r="R578" s="137">
        <f t="shared" si="151"/>
        <v>0</v>
      </c>
      <c r="S578" s="137">
        <f t="shared" si="151"/>
        <v>0</v>
      </c>
      <c r="T578" s="137">
        <f t="shared" si="151"/>
        <v>0</v>
      </c>
      <c r="U578" s="137">
        <f t="shared" si="151"/>
        <v>0</v>
      </c>
      <c r="V578" s="137">
        <f t="shared" si="151"/>
        <v>100</v>
      </c>
      <c r="W578" s="137">
        <f t="shared" si="152"/>
        <v>100</v>
      </c>
      <c r="X578" s="137">
        <f t="shared" si="152"/>
        <v>100</v>
      </c>
      <c r="Y578" s="137">
        <f t="shared" si="152"/>
        <v>100</v>
      </c>
      <c r="Z578" s="137">
        <f t="shared" si="152"/>
        <v>100</v>
      </c>
      <c r="AA578" s="137">
        <f t="shared" si="152"/>
        <v>100</v>
      </c>
      <c r="AB578" s="137">
        <f t="shared" si="152"/>
        <v>100</v>
      </c>
      <c r="AC578" s="137">
        <f t="shared" si="152"/>
        <v>100</v>
      </c>
      <c r="AD578" s="137">
        <f t="shared" si="152"/>
        <v>0</v>
      </c>
      <c r="AE578" s="137">
        <f t="shared" si="152"/>
        <v>0</v>
      </c>
      <c r="AF578" s="137">
        <f t="shared" si="152"/>
        <v>0</v>
      </c>
      <c r="AG578" s="137">
        <f t="shared" si="152"/>
        <v>0</v>
      </c>
      <c r="AH578" s="137">
        <f t="shared" si="152"/>
        <v>0</v>
      </c>
      <c r="AI578" s="137">
        <f t="shared" si="152"/>
        <v>0</v>
      </c>
      <c r="AJ578" s="137">
        <f t="shared" si="152"/>
        <v>0</v>
      </c>
      <c r="AK578" s="136">
        <f ca="1">IF(AND(AND($AK$3&lt;=B578,B578&lt;=$AK$1),B578&lt;&gt;""),1,0)</f>
        <v>1</v>
      </c>
      <c r="AL578" s="136">
        <f>IF(OR(F578="工事・メンテ（共用可）",F578="要調整"),0.5,IF(F578="ヘリ訓練日",0.4,1))</f>
        <v>1</v>
      </c>
      <c r="AM578" s="136">
        <v>1</v>
      </c>
    </row>
    <row r="579" spans="1:39" ht="56.25">
      <c r="A579" s="149">
        <v>765</v>
      </c>
      <c r="B579" s="210">
        <v>46461</v>
      </c>
      <c r="C579" s="211">
        <v>9</v>
      </c>
      <c r="D579" s="211">
        <v>17</v>
      </c>
      <c r="E579" s="215" t="s">
        <v>34</v>
      </c>
      <c r="F579" s="147" t="s">
        <v>492</v>
      </c>
      <c r="G579" s="154" t="s">
        <v>494</v>
      </c>
      <c r="H579" s="138" t="str">
        <f>IF(OR(G579="中止",G579="取消"),"998",IF(ISNA(MATCH($E579,施設情報!$B$2:$B$96,0)),"999",INDEX(施設情報!$C$2:$C$96,MATCH($E579,施設情報!$B$2:$B$96,0))))</f>
        <v>040</v>
      </c>
      <c r="I579" s="139">
        <f t="shared" si="137"/>
        <v>46461</v>
      </c>
      <c r="J579" s="137" t="str">
        <f t="shared" si="138"/>
        <v>040-46461</v>
      </c>
      <c r="K579" s="137">
        <f t="shared" si="139"/>
        <v>0.375</v>
      </c>
      <c r="L579" s="137">
        <f t="shared" si="140"/>
        <v>0.70833333333333337</v>
      </c>
      <c r="M579" s="137">
        <f t="shared" si="151"/>
        <v>0</v>
      </c>
      <c r="N579" s="137">
        <f t="shared" si="151"/>
        <v>0</v>
      </c>
      <c r="O579" s="137">
        <f t="shared" si="151"/>
        <v>0</v>
      </c>
      <c r="P579" s="137">
        <f t="shared" si="151"/>
        <v>0</v>
      </c>
      <c r="Q579" s="137">
        <f t="shared" si="151"/>
        <v>0</v>
      </c>
      <c r="R579" s="137">
        <f t="shared" si="151"/>
        <v>0</v>
      </c>
      <c r="S579" s="137">
        <f t="shared" si="151"/>
        <v>0</v>
      </c>
      <c r="T579" s="137">
        <f t="shared" si="151"/>
        <v>0</v>
      </c>
      <c r="U579" s="137">
        <f t="shared" si="151"/>
        <v>0</v>
      </c>
      <c r="V579" s="137">
        <f t="shared" si="151"/>
        <v>100</v>
      </c>
      <c r="W579" s="137">
        <f t="shared" si="152"/>
        <v>100</v>
      </c>
      <c r="X579" s="137">
        <f t="shared" si="152"/>
        <v>100</v>
      </c>
      <c r="Y579" s="137">
        <f t="shared" si="152"/>
        <v>100</v>
      </c>
      <c r="Z579" s="137">
        <f t="shared" si="152"/>
        <v>100</v>
      </c>
      <c r="AA579" s="137">
        <f t="shared" si="152"/>
        <v>100</v>
      </c>
      <c r="AB579" s="137">
        <f t="shared" si="152"/>
        <v>100</v>
      </c>
      <c r="AC579" s="137">
        <f t="shared" si="152"/>
        <v>100</v>
      </c>
      <c r="AD579" s="137">
        <f t="shared" si="152"/>
        <v>0</v>
      </c>
      <c r="AE579" s="137">
        <f t="shared" si="152"/>
        <v>0</v>
      </c>
      <c r="AF579" s="137">
        <f t="shared" si="152"/>
        <v>0</v>
      </c>
      <c r="AG579" s="137">
        <f t="shared" si="152"/>
        <v>0</v>
      </c>
      <c r="AH579" s="137">
        <f t="shared" si="152"/>
        <v>0</v>
      </c>
      <c r="AI579" s="137">
        <f t="shared" si="152"/>
        <v>0</v>
      </c>
      <c r="AJ579" s="137">
        <f t="shared" si="152"/>
        <v>0</v>
      </c>
      <c r="AK579" s="136">
        <f ca="1">IF(AND(AND($AK$3&lt;=B579,B579&lt;=$AK$1),B579&lt;&gt;""),1,0)</f>
        <v>1</v>
      </c>
      <c r="AL579" s="136">
        <f>IF(OR(F579="工事・メンテ（共用可）",F579="要調整"),0.5,IF(F579="ヘリ訓練日",0.4,1))</f>
        <v>1</v>
      </c>
      <c r="AM579" s="136">
        <v>1</v>
      </c>
    </row>
    <row r="580" spans="1:39" ht="56.25">
      <c r="A580" s="149">
        <v>766</v>
      </c>
      <c r="B580" s="210">
        <v>46461</v>
      </c>
      <c r="C580" s="211">
        <v>9</v>
      </c>
      <c r="D580" s="211">
        <v>17</v>
      </c>
      <c r="E580" s="215" t="s">
        <v>35</v>
      </c>
      <c r="F580" s="147" t="s">
        <v>492</v>
      </c>
      <c r="G580" s="154" t="s">
        <v>494</v>
      </c>
      <c r="H580" s="138" t="str">
        <f>IF(OR(G580="中止",G580="取消"),"998",IF(ISNA(MATCH($E580,施設情報!$B$2:$B$96,0)),"999",INDEX(施設情報!$C$2:$C$96,MATCH($E580,施設情報!$B$2:$B$96,0))))</f>
        <v>041</v>
      </c>
      <c r="I580" s="139">
        <f t="shared" si="137"/>
        <v>46461</v>
      </c>
      <c r="J580" s="137" t="str">
        <f t="shared" si="138"/>
        <v>041-46461</v>
      </c>
      <c r="K580" s="137">
        <f t="shared" si="139"/>
        <v>0.375</v>
      </c>
      <c r="L580" s="137">
        <f t="shared" si="140"/>
        <v>0.70833333333333337</v>
      </c>
      <c r="M580" s="137">
        <f t="shared" si="151"/>
        <v>0</v>
      </c>
      <c r="N580" s="137">
        <f t="shared" si="151"/>
        <v>0</v>
      </c>
      <c r="O580" s="137">
        <f t="shared" si="151"/>
        <v>0</v>
      </c>
      <c r="P580" s="137">
        <f t="shared" si="151"/>
        <v>0</v>
      </c>
      <c r="Q580" s="137">
        <f t="shared" si="151"/>
        <v>0</v>
      </c>
      <c r="R580" s="137">
        <f t="shared" si="151"/>
        <v>0</v>
      </c>
      <c r="S580" s="137">
        <f t="shared" si="151"/>
        <v>0</v>
      </c>
      <c r="T580" s="137">
        <f t="shared" si="151"/>
        <v>0</v>
      </c>
      <c r="U580" s="137">
        <f t="shared" si="151"/>
        <v>0</v>
      </c>
      <c r="V580" s="137">
        <f t="shared" si="151"/>
        <v>100</v>
      </c>
      <c r="W580" s="137">
        <f t="shared" si="152"/>
        <v>100</v>
      </c>
      <c r="X580" s="137">
        <f t="shared" si="152"/>
        <v>100</v>
      </c>
      <c r="Y580" s="137">
        <f t="shared" si="152"/>
        <v>100</v>
      </c>
      <c r="Z580" s="137">
        <f t="shared" si="152"/>
        <v>100</v>
      </c>
      <c r="AA580" s="137">
        <f t="shared" si="152"/>
        <v>100</v>
      </c>
      <c r="AB580" s="137">
        <f t="shared" si="152"/>
        <v>100</v>
      </c>
      <c r="AC580" s="137">
        <f t="shared" si="152"/>
        <v>100</v>
      </c>
      <c r="AD580" s="137">
        <f t="shared" si="152"/>
        <v>0</v>
      </c>
      <c r="AE580" s="137">
        <f t="shared" si="152"/>
        <v>0</v>
      </c>
      <c r="AF580" s="137">
        <f t="shared" si="152"/>
        <v>0</v>
      </c>
      <c r="AG580" s="137">
        <f t="shared" si="152"/>
        <v>0</v>
      </c>
      <c r="AH580" s="137">
        <f t="shared" si="152"/>
        <v>0</v>
      </c>
      <c r="AI580" s="137">
        <f t="shared" si="152"/>
        <v>0</v>
      </c>
      <c r="AJ580" s="137">
        <f t="shared" si="152"/>
        <v>0</v>
      </c>
      <c r="AK580" s="136">
        <f ca="1">IF(AND(AND($AK$3&lt;=B580,B580&lt;=$AK$1),B580&lt;&gt;""),1,0)</f>
        <v>1</v>
      </c>
      <c r="AL580" s="136">
        <f>IF(OR(F580="工事・メンテ（共用可）",F580="要調整"),0.5,IF(F580="ヘリ訓練日",0.4,1))</f>
        <v>1</v>
      </c>
      <c r="AM580" s="136">
        <v>1</v>
      </c>
    </row>
    <row r="581" spans="1:39" ht="56.25">
      <c r="A581" s="149">
        <v>767</v>
      </c>
      <c r="B581" s="210">
        <v>46461</v>
      </c>
      <c r="C581" s="211">
        <v>9</v>
      </c>
      <c r="D581" s="211">
        <v>17</v>
      </c>
      <c r="E581" s="215" t="s">
        <v>36</v>
      </c>
      <c r="F581" s="147" t="s">
        <v>492</v>
      </c>
      <c r="G581" s="154" t="s">
        <v>494</v>
      </c>
      <c r="H581" s="138" t="str">
        <f>IF(OR(G581="中止",G581="取消"),"998",IF(ISNA(MATCH($E581,施設情報!$B$2:$B$96,0)),"999",INDEX(施設情報!$C$2:$C$96,MATCH($E581,施設情報!$B$2:$B$96,0))))</f>
        <v>042</v>
      </c>
      <c r="I581" s="139">
        <f t="shared" ref="I581:I643" si="153">B581</f>
        <v>46461</v>
      </c>
      <c r="J581" s="137" t="str">
        <f t="shared" ref="J581:J644" si="154">H581&amp;"-"&amp;I581</f>
        <v>042-46461</v>
      </c>
      <c r="K581" s="137">
        <f t="shared" ref="K581:K643" si="155">C581/24</f>
        <v>0.375</v>
      </c>
      <c r="L581" s="137">
        <f t="shared" ref="L581:L643" si="156">D581/24</f>
        <v>0.70833333333333337</v>
      </c>
      <c r="M581" s="137">
        <f t="shared" si="151"/>
        <v>0</v>
      </c>
      <c r="N581" s="137">
        <f t="shared" si="151"/>
        <v>0</v>
      </c>
      <c r="O581" s="137">
        <f t="shared" si="151"/>
        <v>0</v>
      </c>
      <c r="P581" s="137">
        <f t="shared" si="151"/>
        <v>0</v>
      </c>
      <c r="Q581" s="137">
        <f t="shared" si="151"/>
        <v>0</v>
      </c>
      <c r="R581" s="137">
        <f t="shared" si="151"/>
        <v>0</v>
      </c>
      <c r="S581" s="137">
        <f t="shared" si="151"/>
        <v>0</v>
      </c>
      <c r="T581" s="137">
        <f t="shared" si="151"/>
        <v>0</v>
      </c>
      <c r="U581" s="137">
        <f t="shared" si="151"/>
        <v>0</v>
      </c>
      <c r="V581" s="137">
        <f t="shared" si="151"/>
        <v>100</v>
      </c>
      <c r="W581" s="137">
        <f t="shared" si="152"/>
        <v>100</v>
      </c>
      <c r="X581" s="137">
        <f t="shared" si="152"/>
        <v>100</v>
      </c>
      <c r="Y581" s="137">
        <f t="shared" si="152"/>
        <v>100</v>
      </c>
      <c r="Z581" s="137">
        <f t="shared" si="152"/>
        <v>100</v>
      </c>
      <c r="AA581" s="137">
        <f t="shared" si="152"/>
        <v>100</v>
      </c>
      <c r="AB581" s="137">
        <f t="shared" si="152"/>
        <v>100</v>
      </c>
      <c r="AC581" s="137">
        <f t="shared" si="152"/>
        <v>100</v>
      </c>
      <c r="AD581" s="137">
        <f t="shared" si="152"/>
        <v>0</v>
      </c>
      <c r="AE581" s="137">
        <f t="shared" si="152"/>
        <v>0</v>
      </c>
      <c r="AF581" s="137">
        <f t="shared" si="152"/>
        <v>0</v>
      </c>
      <c r="AG581" s="137">
        <f t="shared" si="152"/>
        <v>0</v>
      </c>
      <c r="AH581" s="137">
        <f t="shared" si="152"/>
        <v>0</v>
      </c>
      <c r="AI581" s="137">
        <f t="shared" si="152"/>
        <v>0</v>
      </c>
      <c r="AJ581" s="137">
        <f t="shared" si="152"/>
        <v>0</v>
      </c>
      <c r="AK581" s="136">
        <f ca="1">IF(AND(AND($AK$3&lt;=B581,B581&lt;=$AK$1),B581&lt;&gt;""),1,0)</f>
        <v>1</v>
      </c>
      <c r="AL581" s="136">
        <f>IF(OR(F581="工事・メンテ（共用可）",F581="要調整"),0.5,IF(F581="ヘリ訓練日",0.4,1))</f>
        <v>1</v>
      </c>
      <c r="AM581" s="136">
        <v>1</v>
      </c>
    </row>
    <row r="582" spans="1:39" ht="56.25">
      <c r="A582" s="149">
        <v>768</v>
      </c>
      <c r="B582" s="210">
        <v>46461</v>
      </c>
      <c r="C582" s="211">
        <v>9</v>
      </c>
      <c r="D582" s="211">
        <v>17</v>
      </c>
      <c r="E582" s="215" t="s">
        <v>37</v>
      </c>
      <c r="F582" s="147" t="s">
        <v>492</v>
      </c>
      <c r="G582" s="154" t="s">
        <v>494</v>
      </c>
      <c r="H582" s="138" t="str">
        <f>IF(OR(G582="中止",G582="取消"),"998",IF(ISNA(MATCH($E582,施設情報!$B$2:$B$96,0)),"999",INDEX(施設情報!$C$2:$C$96,MATCH($E582,施設情報!$B$2:$B$96,0))))</f>
        <v>043</v>
      </c>
      <c r="I582" s="139">
        <f t="shared" si="153"/>
        <v>46461</v>
      </c>
      <c r="J582" s="137" t="str">
        <f t="shared" si="154"/>
        <v>043-46461</v>
      </c>
      <c r="K582" s="137">
        <f t="shared" si="155"/>
        <v>0.375</v>
      </c>
      <c r="L582" s="137">
        <f t="shared" si="156"/>
        <v>0.70833333333333337</v>
      </c>
      <c r="M582" s="137">
        <f t="shared" si="151"/>
        <v>0</v>
      </c>
      <c r="N582" s="137">
        <f t="shared" si="151"/>
        <v>0</v>
      </c>
      <c r="O582" s="137">
        <f t="shared" si="151"/>
        <v>0</v>
      </c>
      <c r="P582" s="137">
        <f t="shared" si="151"/>
        <v>0</v>
      </c>
      <c r="Q582" s="137">
        <f t="shared" si="151"/>
        <v>0</v>
      </c>
      <c r="R582" s="137">
        <f t="shared" si="151"/>
        <v>0</v>
      </c>
      <c r="S582" s="137">
        <f t="shared" si="151"/>
        <v>0</v>
      </c>
      <c r="T582" s="137">
        <f t="shared" si="151"/>
        <v>0</v>
      </c>
      <c r="U582" s="137">
        <f t="shared" si="151"/>
        <v>0</v>
      </c>
      <c r="V582" s="137">
        <f t="shared" si="151"/>
        <v>100</v>
      </c>
      <c r="W582" s="137">
        <f t="shared" si="152"/>
        <v>100</v>
      </c>
      <c r="X582" s="137">
        <f t="shared" si="152"/>
        <v>100</v>
      </c>
      <c r="Y582" s="137">
        <f t="shared" si="152"/>
        <v>100</v>
      </c>
      <c r="Z582" s="137">
        <f t="shared" si="152"/>
        <v>100</v>
      </c>
      <c r="AA582" s="137">
        <f t="shared" si="152"/>
        <v>100</v>
      </c>
      <c r="AB582" s="137">
        <f t="shared" si="152"/>
        <v>100</v>
      </c>
      <c r="AC582" s="137">
        <f t="shared" si="152"/>
        <v>100</v>
      </c>
      <c r="AD582" s="137">
        <f t="shared" si="152"/>
        <v>0</v>
      </c>
      <c r="AE582" s="137">
        <f t="shared" si="152"/>
        <v>0</v>
      </c>
      <c r="AF582" s="137">
        <f t="shared" si="152"/>
        <v>0</v>
      </c>
      <c r="AG582" s="137">
        <f t="shared" si="152"/>
        <v>0</v>
      </c>
      <c r="AH582" s="137">
        <f t="shared" si="152"/>
        <v>0</v>
      </c>
      <c r="AI582" s="137">
        <f t="shared" si="152"/>
        <v>0</v>
      </c>
      <c r="AJ582" s="137">
        <f t="shared" si="152"/>
        <v>0</v>
      </c>
      <c r="AK582" s="136">
        <f ca="1">IF(AND(AND($AK$3&lt;=B582,B582&lt;=$AK$1),B582&lt;&gt;""),1,0)</f>
        <v>1</v>
      </c>
      <c r="AL582" s="136">
        <f>IF(OR(F582="工事・メンテ（共用可）",F582="要調整"),0.5,IF(F582="ヘリ訓練日",0.4,1))</f>
        <v>1</v>
      </c>
      <c r="AM582" s="136">
        <v>1</v>
      </c>
    </row>
    <row r="583" spans="1:39" ht="56.25">
      <c r="A583" s="149">
        <v>769</v>
      </c>
      <c r="B583" s="210">
        <v>46461</v>
      </c>
      <c r="C583" s="211">
        <v>9</v>
      </c>
      <c r="D583" s="211">
        <v>17</v>
      </c>
      <c r="E583" s="215" t="s">
        <v>66</v>
      </c>
      <c r="F583" s="147" t="s">
        <v>492</v>
      </c>
      <c r="G583" s="154" t="s">
        <v>494</v>
      </c>
      <c r="H583" s="138" t="str">
        <f>IF(OR(G583="中止",G583="取消"),"998",IF(ISNA(MATCH($E583,施設情報!$B$2:$B$96,0)),"999",INDEX(施設情報!$C$2:$C$96,MATCH($E583,施設情報!$B$2:$B$96,0))))</f>
        <v>044</v>
      </c>
      <c r="I583" s="139">
        <f t="shared" si="153"/>
        <v>46461</v>
      </c>
      <c r="J583" s="137" t="str">
        <f t="shared" si="154"/>
        <v>044-46461</v>
      </c>
      <c r="K583" s="137">
        <f t="shared" si="155"/>
        <v>0.375</v>
      </c>
      <c r="L583" s="137">
        <f t="shared" si="156"/>
        <v>0.70833333333333337</v>
      </c>
      <c r="M583" s="137">
        <f t="shared" si="151"/>
        <v>0</v>
      </c>
      <c r="N583" s="137">
        <f t="shared" si="151"/>
        <v>0</v>
      </c>
      <c r="O583" s="137">
        <f t="shared" si="151"/>
        <v>0</v>
      </c>
      <c r="P583" s="137">
        <f t="shared" si="151"/>
        <v>0</v>
      </c>
      <c r="Q583" s="137">
        <f t="shared" si="151"/>
        <v>0</v>
      </c>
      <c r="R583" s="137">
        <f t="shared" si="151"/>
        <v>0</v>
      </c>
      <c r="S583" s="137">
        <f t="shared" si="151"/>
        <v>0</v>
      </c>
      <c r="T583" s="137">
        <f t="shared" si="151"/>
        <v>0</v>
      </c>
      <c r="U583" s="137">
        <f t="shared" si="151"/>
        <v>0</v>
      </c>
      <c r="V583" s="137">
        <f t="shared" si="151"/>
        <v>100</v>
      </c>
      <c r="W583" s="137">
        <f t="shared" si="152"/>
        <v>100</v>
      </c>
      <c r="X583" s="137">
        <f t="shared" si="152"/>
        <v>100</v>
      </c>
      <c r="Y583" s="137">
        <f t="shared" si="152"/>
        <v>100</v>
      </c>
      <c r="Z583" s="137">
        <f t="shared" si="152"/>
        <v>100</v>
      </c>
      <c r="AA583" s="137">
        <f t="shared" si="152"/>
        <v>100</v>
      </c>
      <c r="AB583" s="137">
        <f t="shared" si="152"/>
        <v>100</v>
      </c>
      <c r="AC583" s="137">
        <f t="shared" si="152"/>
        <v>100</v>
      </c>
      <c r="AD583" s="137">
        <f t="shared" si="152"/>
        <v>0</v>
      </c>
      <c r="AE583" s="137">
        <f t="shared" si="152"/>
        <v>0</v>
      </c>
      <c r="AF583" s="137">
        <f t="shared" si="152"/>
        <v>0</v>
      </c>
      <c r="AG583" s="137">
        <f t="shared" si="152"/>
        <v>0</v>
      </c>
      <c r="AH583" s="137">
        <f t="shared" si="152"/>
        <v>0</v>
      </c>
      <c r="AI583" s="137">
        <f t="shared" si="152"/>
        <v>0</v>
      </c>
      <c r="AJ583" s="137">
        <f t="shared" si="152"/>
        <v>0</v>
      </c>
      <c r="AK583" s="136">
        <f ca="1">IF(AND(AND($AK$3&lt;=B583,B583&lt;=$AK$1),B583&lt;&gt;""),1,0)</f>
        <v>1</v>
      </c>
      <c r="AL583" s="136">
        <f>IF(OR(F583="工事・メンテ（共用可）",F583="要調整"),0.5,IF(F583="ヘリ訓練日",0.4,1))</f>
        <v>1</v>
      </c>
      <c r="AM583" s="136">
        <v>1</v>
      </c>
    </row>
    <row r="584" spans="1:39" ht="75">
      <c r="A584" s="149">
        <v>770</v>
      </c>
      <c r="B584" s="210">
        <v>46461</v>
      </c>
      <c r="C584" s="211">
        <v>9</v>
      </c>
      <c r="D584" s="211">
        <v>17</v>
      </c>
      <c r="E584" s="215" t="s">
        <v>67</v>
      </c>
      <c r="F584" s="147" t="s">
        <v>492</v>
      </c>
      <c r="G584" s="154" t="s">
        <v>494</v>
      </c>
      <c r="H584" s="138" t="str">
        <f>IF(OR(G584="中止",G584="取消"),"998",IF(ISNA(MATCH($E584,施設情報!$B$2:$B$96,0)),"999",INDEX(施設情報!$C$2:$C$96,MATCH($E584,施設情報!$B$2:$B$96,0))))</f>
        <v>045</v>
      </c>
      <c r="I584" s="139">
        <f t="shared" si="153"/>
        <v>46461</v>
      </c>
      <c r="J584" s="137" t="str">
        <f t="shared" si="154"/>
        <v>045-46461</v>
      </c>
      <c r="K584" s="137">
        <f t="shared" si="155"/>
        <v>0.375</v>
      </c>
      <c r="L584" s="137">
        <f t="shared" si="156"/>
        <v>0.70833333333333337</v>
      </c>
      <c r="M584" s="137">
        <f t="shared" si="151"/>
        <v>0</v>
      </c>
      <c r="N584" s="137">
        <f t="shared" si="151"/>
        <v>0</v>
      </c>
      <c r="O584" s="137">
        <f t="shared" si="151"/>
        <v>0</v>
      </c>
      <c r="P584" s="137">
        <f t="shared" si="151"/>
        <v>0</v>
      </c>
      <c r="Q584" s="137">
        <f t="shared" si="151"/>
        <v>0</v>
      </c>
      <c r="R584" s="137">
        <f t="shared" si="151"/>
        <v>0</v>
      </c>
      <c r="S584" s="137">
        <f t="shared" si="151"/>
        <v>0</v>
      </c>
      <c r="T584" s="137">
        <f t="shared" si="151"/>
        <v>0</v>
      </c>
      <c r="U584" s="137">
        <f t="shared" si="151"/>
        <v>0</v>
      </c>
      <c r="V584" s="137">
        <f t="shared" si="151"/>
        <v>100</v>
      </c>
      <c r="W584" s="137">
        <f t="shared" si="152"/>
        <v>100</v>
      </c>
      <c r="X584" s="137">
        <f t="shared" si="152"/>
        <v>100</v>
      </c>
      <c r="Y584" s="137">
        <f t="shared" si="152"/>
        <v>100</v>
      </c>
      <c r="Z584" s="137">
        <f t="shared" si="152"/>
        <v>100</v>
      </c>
      <c r="AA584" s="137">
        <f t="shared" si="152"/>
        <v>100</v>
      </c>
      <c r="AB584" s="137">
        <f t="shared" si="152"/>
        <v>100</v>
      </c>
      <c r="AC584" s="137">
        <f t="shared" si="152"/>
        <v>100</v>
      </c>
      <c r="AD584" s="137">
        <f t="shared" si="152"/>
        <v>0</v>
      </c>
      <c r="AE584" s="137">
        <f t="shared" si="152"/>
        <v>0</v>
      </c>
      <c r="AF584" s="137">
        <f t="shared" si="152"/>
        <v>0</v>
      </c>
      <c r="AG584" s="137">
        <f t="shared" si="152"/>
        <v>0</v>
      </c>
      <c r="AH584" s="137">
        <f t="shared" si="152"/>
        <v>0</v>
      </c>
      <c r="AI584" s="137">
        <f t="shared" si="152"/>
        <v>0</v>
      </c>
      <c r="AJ584" s="137">
        <f t="shared" si="152"/>
        <v>0</v>
      </c>
      <c r="AK584" s="136">
        <f ca="1">IF(AND(AND($AK$3&lt;=B584,B584&lt;=$AK$1),B584&lt;&gt;""),1,0)</f>
        <v>1</v>
      </c>
      <c r="AL584" s="136">
        <f>IF(OR(F584="工事・メンテ（共用可）",F584="要調整"),0.5,IF(F584="ヘリ訓練日",0.4,1))</f>
        <v>1</v>
      </c>
      <c r="AM584" s="136">
        <v>1</v>
      </c>
    </row>
    <row r="585" spans="1:39" ht="75">
      <c r="A585" s="149">
        <v>771</v>
      </c>
      <c r="B585" s="210">
        <v>46461</v>
      </c>
      <c r="C585" s="211">
        <v>9</v>
      </c>
      <c r="D585" s="211">
        <v>17</v>
      </c>
      <c r="E585" s="215" t="s">
        <v>68</v>
      </c>
      <c r="F585" s="147" t="s">
        <v>492</v>
      </c>
      <c r="G585" s="154" t="s">
        <v>494</v>
      </c>
      <c r="H585" s="138" t="str">
        <f>IF(OR(G585="中止",G585="取消"),"998",IF(ISNA(MATCH($E585,施設情報!$B$2:$B$96,0)),"999",INDEX(施設情報!$C$2:$C$96,MATCH($E585,施設情報!$B$2:$B$96,0))))</f>
        <v>046</v>
      </c>
      <c r="I585" s="139">
        <f t="shared" si="153"/>
        <v>46461</v>
      </c>
      <c r="J585" s="137" t="str">
        <f t="shared" si="154"/>
        <v>046-46461</v>
      </c>
      <c r="K585" s="137">
        <f t="shared" si="155"/>
        <v>0.375</v>
      </c>
      <c r="L585" s="137">
        <f t="shared" si="156"/>
        <v>0.70833333333333337</v>
      </c>
      <c r="M585" s="137">
        <f t="shared" ref="M585:V594" si="157">IF(AND(M$3&gt;=$K585,M$3&lt;$L585),100*$AM585,0)</f>
        <v>0</v>
      </c>
      <c r="N585" s="137">
        <f t="shared" si="157"/>
        <v>0</v>
      </c>
      <c r="O585" s="137">
        <f t="shared" si="157"/>
        <v>0</v>
      </c>
      <c r="P585" s="137">
        <f t="shared" si="157"/>
        <v>0</v>
      </c>
      <c r="Q585" s="137">
        <f t="shared" si="157"/>
        <v>0</v>
      </c>
      <c r="R585" s="137">
        <f t="shared" si="157"/>
        <v>0</v>
      </c>
      <c r="S585" s="137">
        <f t="shared" si="157"/>
        <v>0</v>
      </c>
      <c r="T585" s="137">
        <f t="shared" si="157"/>
        <v>0</v>
      </c>
      <c r="U585" s="137">
        <f t="shared" si="157"/>
        <v>0</v>
      </c>
      <c r="V585" s="137">
        <f t="shared" si="157"/>
        <v>100</v>
      </c>
      <c r="W585" s="137">
        <f t="shared" ref="W585:AJ594" si="158">IF(AND(W$3&gt;=$K585,W$3&lt;$L585),100*$AM585,0)</f>
        <v>100</v>
      </c>
      <c r="X585" s="137">
        <f t="shared" si="158"/>
        <v>100</v>
      </c>
      <c r="Y585" s="137">
        <f t="shared" si="158"/>
        <v>100</v>
      </c>
      <c r="Z585" s="137">
        <f t="shared" si="158"/>
        <v>100</v>
      </c>
      <c r="AA585" s="137">
        <f t="shared" si="158"/>
        <v>100</v>
      </c>
      <c r="AB585" s="137">
        <f t="shared" si="158"/>
        <v>100</v>
      </c>
      <c r="AC585" s="137">
        <f t="shared" si="158"/>
        <v>100</v>
      </c>
      <c r="AD585" s="137">
        <f t="shared" si="158"/>
        <v>0</v>
      </c>
      <c r="AE585" s="137">
        <f t="shared" si="158"/>
        <v>0</v>
      </c>
      <c r="AF585" s="137">
        <f t="shared" si="158"/>
        <v>0</v>
      </c>
      <c r="AG585" s="137">
        <f t="shared" si="158"/>
        <v>0</v>
      </c>
      <c r="AH585" s="137">
        <f t="shared" si="158"/>
        <v>0</v>
      </c>
      <c r="AI585" s="137">
        <f t="shared" si="158"/>
        <v>0</v>
      </c>
      <c r="AJ585" s="137">
        <f t="shared" si="158"/>
        <v>0</v>
      </c>
      <c r="AK585" s="136">
        <f ca="1">IF(AND(AND($AK$3&lt;=B585,B585&lt;=$AK$1),B585&lt;&gt;""),1,0)</f>
        <v>1</v>
      </c>
      <c r="AL585" s="136">
        <f>IF(OR(F585="工事・メンテ（共用可）",F585="要調整"),0.5,IF(F585="ヘリ訓練日",0.4,1))</f>
        <v>1</v>
      </c>
      <c r="AM585" s="136">
        <v>1</v>
      </c>
    </row>
    <row r="586" spans="1:39" ht="75">
      <c r="A586" s="149">
        <v>772</v>
      </c>
      <c r="B586" s="210">
        <v>46461</v>
      </c>
      <c r="C586" s="211">
        <v>9</v>
      </c>
      <c r="D586" s="211">
        <v>17</v>
      </c>
      <c r="E586" s="215" t="s">
        <v>69</v>
      </c>
      <c r="F586" s="147" t="s">
        <v>492</v>
      </c>
      <c r="G586" s="154" t="s">
        <v>494</v>
      </c>
      <c r="H586" s="138" t="str">
        <f>IF(OR(G586="中止",G586="取消"),"998",IF(ISNA(MATCH($E586,施設情報!$B$2:$B$96,0)),"999",INDEX(施設情報!$C$2:$C$96,MATCH($E586,施設情報!$B$2:$B$96,0))))</f>
        <v>047</v>
      </c>
      <c r="I586" s="139">
        <f t="shared" si="153"/>
        <v>46461</v>
      </c>
      <c r="J586" s="137" t="str">
        <f t="shared" si="154"/>
        <v>047-46461</v>
      </c>
      <c r="K586" s="137">
        <f t="shared" si="155"/>
        <v>0.375</v>
      </c>
      <c r="L586" s="137">
        <f t="shared" si="156"/>
        <v>0.70833333333333337</v>
      </c>
      <c r="M586" s="137">
        <f t="shared" si="157"/>
        <v>0</v>
      </c>
      <c r="N586" s="137">
        <f t="shared" si="157"/>
        <v>0</v>
      </c>
      <c r="O586" s="137">
        <f t="shared" si="157"/>
        <v>0</v>
      </c>
      <c r="P586" s="137">
        <f t="shared" si="157"/>
        <v>0</v>
      </c>
      <c r="Q586" s="137">
        <f t="shared" si="157"/>
        <v>0</v>
      </c>
      <c r="R586" s="137">
        <f t="shared" si="157"/>
        <v>0</v>
      </c>
      <c r="S586" s="137">
        <f t="shared" si="157"/>
        <v>0</v>
      </c>
      <c r="T586" s="137">
        <f t="shared" si="157"/>
        <v>0</v>
      </c>
      <c r="U586" s="137">
        <f t="shared" si="157"/>
        <v>0</v>
      </c>
      <c r="V586" s="137">
        <f t="shared" si="157"/>
        <v>100</v>
      </c>
      <c r="W586" s="137">
        <f t="shared" si="158"/>
        <v>100</v>
      </c>
      <c r="X586" s="137">
        <f t="shared" si="158"/>
        <v>100</v>
      </c>
      <c r="Y586" s="137">
        <f t="shared" si="158"/>
        <v>100</v>
      </c>
      <c r="Z586" s="137">
        <f t="shared" si="158"/>
        <v>100</v>
      </c>
      <c r="AA586" s="137">
        <f t="shared" si="158"/>
        <v>100</v>
      </c>
      <c r="AB586" s="137">
        <f t="shared" si="158"/>
        <v>100</v>
      </c>
      <c r="AC586" s="137">
        <f t="shared" si="158"/>
        <v>100</v>
      </c>
      <c r="AD586" s="137">
        <f t="shared" si="158"/>
        <v>0</v>
      </c>
      <c r="AE586" s="137">
        <f t="shared" si="158"/>
        <v>0</v>
      </c>
      <c r="AF586" s="137">
        <f t="shared" si="158"/>
        <v>0</v>
      </c>
      <c r="AG586" s="137">
        <f t="shared" si="158"/>
        <v>0</v>
      </c>
      <c r="AH586" s="137">
        <f t="shared" si="158"/>
        <v>0</v>
      </c>
      <c r="AI586" s="137">
        <f t="shared" si="158"/>
        <v>0</v>
      </c>
      <c r="AJ586" s="137">
        <f t="shared" si="158"/>
        <v>0</v>
      </c>
      <c r="AK586" s="136">
        <f ca="1">IF(AND(AND($AK$3&lt;=B586,B586&lt;=$AK$1),B586&lt;&gt;""),1,0)</f>
        <v>1</v>
      </c>
      <c r="AL586" s="136">
        <f>IF(OR(F586="工事・メンテ（共用可）",F586="要調整"),0.5,IF(F586="ヘリ訓練日",0.4,1))</f>
        <v>1</v>
      </c>
      <c r="AM586" s="136">
        <v>1</v>
      </c>
    </row>
    <row r="587" spans="1:39" ht="93.75">
      <c r="A587" s="149">
        <v>773</v>
      </c>
      <c r="B587" s="210">
        <v>46461</v>
      </c>
      <c r="C587" s="211">
        <v>9</v>
      </c>
      <c r="D587" s="211">
        <v>17</v>
      </c>
      <c r="E587" s="215" t="s">
        <v>70</v>
      </c>
      <c r="F587" s="147" t="s">
        <v>492</v>
      </c>
      <c r="G587" s="154" t="s">
        <v>494</v>
      </c>
      <c r="H587" s="138" t="str">
        <f>IF(OR(G587="中止",G587="取消"),"998",IF(ISNA(MATCH($E587,施設情報!$B$2:$B$96,0)),"999",INDEX(施設情報!$C$2:$C$96,MATCH($E587,施設情報!$B$2:$B$96,0))))</f>
        <v>050</v>
      </c>
      <c r="I587" s="139">
        <f t="shared" si="153"/>
        <v>46461</v>
      </c>
      <c r="J587" s="137" t="str">
        <f t="shared" si="154"/>
        <v>050-46461</v>
      </c>
      <c r="K587" s="137">
        <f t="shared" si="155"/>
        <v>0.375</v>
      </c>
      <c r="L587" s="137">
        <f t="shared" si="156"/>
        <v>0.70833333333333337</v>
      </c>
      <c r="M587" s="137">
        <f t="shared" si="157"/>
        <v>0</v>
      </c>
      <c r="N587" s="137">
        <f t="shared" si="157"/>
        <v>0</v>
      </c>
      <c r="O587" s="137">
        <f t="shared" si="157"/>
        <v>0</v>
      </c>
      <c r="P587" s="137">
        <f t="shared" si="157"/>
        <v>0</v>
      </c>
      <c r="Q587" s="137">
        <f t="shared" si="157"/>
        <v>0</v>
      </c>
      <c r="R587" s="137">
        <f t="shared" si="157"/>
        <v>0</v>
      </c>
      <c r="S587" s="137">
        <f t="shared" si="157"/>
        <v>0</v>
      </c>
      <c r="T587" s="137">
        <f t="shared" si="157"/>
        <v>0</v>
      </c>
      <c r="U587" s="137">
        <f t="shared" si="157"/>
        <v>0</v>
      </c>
      <c r="V587" s="137">
        <f t="shared" si="157"/>
        <v>100</v>
      </c>
      <c r="W587" s="137">
        <f t="shared" si="158"/>
        <v>100</v>
      </c>
      <c r="X587" s="137">
        <f t="shared" si="158"/>
        <v>100</v>
      </c>
      <c r="Y587" s="137">
        <f t="shared" si="158"/>
        <v>100</v>
      </c>
      <c r="Z587" s="137">
        <f t="shared" si="158"/>
        <v>100</v>
      </c>
      <c r="AA587" s="137">
        <f t="shared" si="158"/>
        <v>100</v>
      </c>
      <c r="AB587" s="137">
        <f t="shared" si="158"/>
        <v>100</v>
      </c>
      <c r="AC587" s="137">
        <f t="shared" si="158"/>
        <v>100</v>
      </c>
      <c r="AD587" s="137">
        <f t="shared" si="158"/>
        <v>0</v>
      </c>
      <c r="AE587" s="137">
        <f t="shared" si="158"/>
        <v>0</v>
      </c>
      <c r="AF587" s="137">
        <f t="shared" si="158"/>
        <v>0</v>
      </c>
      <c r="AG587" s="137">
        <f t="shared" si="158"/>
        <v>0</v>
      </c>
      <c r="AH587" s="137">
        <f t="shared" si="158"/>
        <v>0</v>
      </c>
      <c r="AI587" s="137">
        <f t="shared" si="158"/>
        <v>0</v>
      </c>
      <c r="AJ587" s="137">
        <f t="shared" si="158"/>
        <v>0</v>
      </c>
      <c r="AK587" s="136">
        <f ca="1">IF(AND(AND($AK$3&lt;=B587,B587&lt;=$AK$1),B587&lt;&gt;""),1,0)</f>
        <v>1</v>
      </c>
      <c r="AL587" s="136">
        <f>IF(OR(F587="工事・メンテ（共用可）",F587="要調整"),0.5,IF(F587="ヘリ訓練日",0.4,1))</f>
        <v>1</v>
      </c>
      <c r="AM587" s="136">
        <v>1</v>
      </c>
    </row>
    <row r="588" spans="1:39" ht="93.75">
      <c r="A588" s="149">
        <v>774</v>
      </c>
      <c r="B588" s="210">
        <v>46461</v>
      </c>
      <c r="C588" s="211">
        <v>9</v>
      </c>
      <c r="D588" s="211">
        <v>17</v>
      </c>
      <c r="E588" s="215" t="s">
        <v>71</v>
      </c>
      <c r="F588" s="147" t="s">
        <v>492</v>
      </c>
      <c r="G588" s="154" t="s">
        <v>494</v>
      </c>
      <c r="H588" s="138" t="str">
        <f>IF(OR(G588="中止",G588="取消"),"998",IF(ISNA(MATCH($E588,施設情報!$B$2:$B$96,0)),"999",INDEX(施設情報!$C$2:$C$96,MATCH($E588,施設情報!$B$2:$B$96,0))))</f>
        <v>051</v>
      </c>
      <c r="I588" s="139">
        <f t="shared" si="153"/>
        <v>46461</v>
      </c>
      <c r="J588" s="137" t="str">
        <f t="shared" si="154"/>
        <v>051-46461</v>
      </c>
      <c r="K588" s="137">
        <f t="shared" si="155"/>
        <v>0.375</v>
      </c>
      <c r="L588" s="137">
        <f t="shared" si="156"/>
        <v>0.70833333333333337</v>
      </c>
      <c r="M588" s="137">
        <f t="shared" si="157"/>
        <v>0</v>
      </c>
      <c r="N588" s="137">
        <f t="shared" si="157"/>
        <v>0</v>
      </c>
      <c r="O588" s="137">
        <f t="shared" si="157"/>
        <v>0</v>
      </c>
      <c r="P588" s="137">
        <f t="shared" si="157"/>
        <v>0</v>
      </c>
      <c r="Q588" s="137">
        <f t="shared" si="157"/>
        <v>0</v>
      </c>
      <c r="R588" s="137">
        <f t="shared" si="157"/>
        <v>0</v>
      </c>
      <c r="S588" s="137">
        <f t="shared" si="157"/>
        <v>0</v>
      </c>
      <c r="T588" s="137">
        <f t="shared" si="157"/>
        <v>0</v>
      </c>
      <c r="U588" s="137">
        <f t="shared" si="157"/>
        <v>0</v>
      </c>
      <c r="V588" s="137">
        <f t="shared" si="157"/>
        <v>100</v>
      </c>
      <c r="W588" s="137">
        <f t="shared" si="158"/>
        <v>100</v>
      </c>
      <c r="X588" s="137">
        <f t="shared" si="158"/>
        <v>100</v>
      </c>
      <c r="Y588" s="137">
        <f t="shared" si="158"/>
        <v>100</v>
      </c>
      <c r="Z588" s="137">
        <f t="shared" si="158"/>
        <v>100</v>
      </c>
      <c r="AA588" s="137">
        <f t="shared" si="158"/>
        <v>100</v>
      </c>
      <c r="AB588" s="137">
        <f t="shared" si="158"/>
        <v>100</v>
      </c>
      <c r="AC588" s="137">
        <f t="shared" si="158"/>
        <v>100</v>
      </c>
      <c r="AD588" s="137">
        <f t="shared" si="158"/>
        <v>0</v>
      </c>
      <c r="AE588" s="137">
        <f t="shared" si="158"/>
        <v>0</v>
      </c>
      <c r="AF588" s="137">
        <f t="shared" si="158"/>
        <v>0</v>
      </c>
      <c r="AG588" s="137">
        <f t="shared" si="158"/>
        <v>0</v>
      </c>
      <c r="AH588" s="137">
        <f t="shared" si="158"/>
        <v>0</v>
      </c>
      <c r="AI588" s="137">
        <f t="shared" si="158"/>
        <v>0</v>
      </c>
      <c r="AJ588" s="137">
        <f t="shared" si="158"/>
        <v>0</v>
      </c>
      <c r="AK588" s="136">
        <f ca="1">IF(AND(AND($AK$3&lt;=B588,B588&lt;=$AK$1),B588&lt;&gt;""),1,0)</f>
        <v>1</v>
      </c>
      <c r="AL588" s="136">
        <f>IF(OR(F588="工事・メンテ（共用可）",F588="要調整"),0.5,IF(F588="ヘリ訓練日",0.4,1))</f>
        <v>1</v>
      </c>
      <c r="AM588" s="136">
        <v>1</v>
      </c>
    </row>
    <row r="589" spans="1:39" ht="93.75">
      <c r="A589" s="149">
        <v>775</v>
      </c>
      <c r="B589" s="210">
        <v>46461</v>
      </c>
      <c r="C589" s="211">
        <v>9</v>
      </c>
      <c r="D589" s="211">
        <v>17</v>
      </c>
      <c r="E589" s="215" t="s">
        <v>72</v>
      </c>
      <c r="F589" s="147" t="s">
        <v>492</v>
      </c>
      <c r="G589" s="154" t="s">
        <v>494</v>
      </c>
      <c r="H589" s="138" t="str">
        <f>IF(OR(G589="中止",G589="取消"),"998",IF(ISNA(MATCH($E589,施設情報!$B$2:$B$96,0)),"999",INDEX(施設情報!$C$2:$C$96,MATCH($E589,施設情報!$B$2:$B$96,0))))</f>
        <v>052</v>
      </c>
      <c r="I589" s="139">
        <f t="shared" si="153"/>
        <v>46461</v>
      </c>
      <c r="J589" s="137" t="str">
        <f t="shared" si="154"/>
        <v>052-46461</v>
      </c>
      <c r="K589" s="137">
        <f t="shared" si="155"/>
        <v>0.375</v>
      </c>
      <c r="L589" s="137">
        <f t="shared" si="156"/>
        <v>0.70833333333333337</v>
      </c>
      <c r="M589" s="137">
        <f t="shared" si="157"/>
        <v>0</v>
      </c>
      <c r="N589" s="137">
        <f t="shared" si="157"/>
        <v>0</v>
      </c>
      <c r="O589" s="137">
        <f t="shared" si="157"/>
        <v>0</v>
      </c>
      <c r="P589" s="137">
        <f t="shared" si="157"/>
        <v>0</v>
      </c>
      <c r="Q589" s="137">
        <f t="shared" si="157"/>
        <v>0</v>
      </c>
      <c r="R589" s="137">
        <f t="shared" si="157"/>
        <v>0</v>
      </c>
      <c r="S589" s="137">
        <f t="shared" si="157"/>
        <v>0</v>
      </c>
      <c r="T589" s="137">
        <f t="shared" si="157"/>
        <v>0</v>
      </c>
      <c r="U589" s="137">
        <f t="shared" si="157"/>
        <v>0</v>
      </c>
      <c r="V589" s="137">
        <f t="shared" si="157"/>
        <v>100</v>
      </c>
      <c r="W589" s="137">
        <f t="shared" si="158"/>
        <v>100</v>
      </c>
      <c r="X589" s="137">
        <f t="shared" si="158"/>
        <v>100</v>
      </c>
      <c r="Y589" s="137">
        <f t="shared" si="158"/>
        <v>100</v>
      </c>
      <c r="Z589" s="137">
        <f t="shared" si="158"/>
        <v>100</v>
      </c>
      <c r="AA589" s="137">
        <f t="shared" si="158"/>
        <v>100</v>
      </c>
      <c r="AB589" s="137">
        <f t="shared" si="158"/>
        <v>100</v>
      </c>
      <c r="AC589" s="137">
        <f t="shared" si="158"/>
        <v>100</v>
      </c>
      <c r="AD589" s="137">
        <f t="shared" si="158"/>
        <v>0</v>
      </c>
      <c r="AE589" s="137">
        <f t="shared" si="158"/>
        <v>0</v>
      </c>
      <c r="AF589" s="137">
        <f t="shared" si="158"/>
        <v>0</v>
      </c>
      <c r="AG589" s="137">
        <f t="shared" si="158"/>
        <v>0</v>
      </c>
      <c r="AH589" s="137">
        <f t="shared" si="158"/>
        <v>0</v>
      </c>
      <c r="AI589" s="137">
        <f t="shared" si="158"/>
        <v>0</v>
      </c>
      <c r="AJ589" s="137">
        <f t="shared" si="158"/>
        <v>0</v>
      </c>
      <c r="AK589" s="136">
        <f ca="1">IF(AND(AND($AK$3&lt;=B589,B589&lt;=$AK$1),B589&lt;&gt;""),1,0)</f>
        <v>1</v>
      </c>
      <c r="AL589" s="136">
        <f>IF(OR(F589="工事・メンテ（共用可）",F589="要調整"),0.5,IF(F589="ヘリ訓練日",0.4,1))</f>
        <v>1</v>
      </c>
      <c r="AM589" s="136">
        <v>1</v>
      </c>
    </row>
    <row r="590" spans="1:39" ht="93.75">
      <c r="A590" s="149">
        <v>776</v>
      </c>
      <c r="B590" s="210">
        <v>46461</v>
      </c>
      <c r="C590" s="211">
        <v>9</v>
      </c>
      <c r="D590" s="211">
        <v>17</v>
      </c>
      <c r="E590" s="215" t="s">
        <v>73</v>
      </c>
      <c r="F590" s="147" t="s">
        <v>492</v>
      </c>
      <c r="G590" s="154" t="s">
        <v>494</v>
      </c>
      <c r="H590" s="138" t="str">
        <f>IF(OR(G590="中止",G590="取消"),"998",IF(ISNA(MATCH($E590,施設情報!$B$2:$B$96,0)),"999",INDEX(施設情報!$C$2:$C$96,MATCH($E590,施設情報!$B$2:$B$96,0))))</f>
        <v>053</v>
      </c>
      <c r="I590" s="139">
        <f t="shared" si="153"/>
        <v>46461</v>
      </c>
      <c r="J590" s="137" t="str">
        <f t="shared" si="154"/>
        <v>053-46461</v>
      </c>
      <c r="K590" s="137">
        <f t="shared" si="155"/>
        <v>0.375</v>
      </c>
      <c r="L590" s="137">
        <f t="shared" si="156"/>
        <v>0.70833333333333337</v>
      </c>
      <c r="M590" s="137">
        <f t="shared" si="157"/>
        <v>0</v>
      </c>
      <c r="N590" s="137">
        <f t="shared" si="157"/>
        <v>0</v>
      </c>
      <c r="O590" s="137">
        <f t="shared" si="157"/>
        <v>0</v>
      </c>
      <c r="P590" s="137">
        <f t="shared" si="157"/>
        <v>0</v>
      </c>
      <c r="Q590" s="137">
        <f t="shared" si="157"/>
        <v>0</v>
      </c>
      <c r="R590" s="137">
        <f t="shared" si="157"/>
        <v>0</v>
      </c>
      <c r="S590" s="137">
        <f t="shared" si="157"/>
        <v>0</v>
      </c>
      <c r="T590" s="137">
        <f t="shared" si="157"/>
        <v>0</v>
      </c>
      <c r="U590" s="137">
        <f t="shared" si="157"/>
        <v>0</v>
      </c>
      <c r="V590" s="137">
        <f t="shared" si="157"/>
        <v>100</v>
      </c>
      <c r="W590" s="137">
        <f t="shared" si="158"/>
        <v>100</v>
      </c>
      <c r="X590" s="137">
        <f t="shared" si="158"/>
        <v>100</v>
      </c>
      <c r="Y590" s="137">
        <f t="shared" si="158"/>
        <v>100</v>
      </c>
      <c r="Z590" s="137">
        <f t="shared" si="158"/>
        <v>100</v>
      </c>
      <c r="AA590" s="137">
        <f t="shared" si="158"/>
        <v>100</v>
      </c>
      <c r="AB590" s="137">
        <f t="shared" si="158"/>
        <v>100</v>
      </c>
      <c r="AC590" s="137">
        <f t="shared" si="158"/>
        <v>100</v>
      </c>
      <c r="AD590" s="137">
        <f t="shared" si="158"/>
        <v>0</v>
      </c>
      <c r="AE590" s="137">
        <f t="shared" si="158"/>
        <v>0</v>
      </c>
      <c r="AF590" s="137">
        <f t="shared" si="158"/>
        <v>0</v>
      </c>
      <c r="AG590" s="137">
        <f t="shared" si="158"/>
        <v>0</v>
      </c>
      <c r="AH590" s="137">
        <f t="shared" si="158"/>
        <v>0</v>
      </c>
      <c r="AI590" s="137">
        <f t="shared" si="158"/>
        <v>0</v>
      </c>
      <c r="AJ590" s="137">
        <f t="shared" si="158"/>
        <v>0</v>
      </c>
      <c r="AK590" s="136">
        <f ca="1">IF(AND(AND($AK$3&lt;=B590,B590&lt;=$AK$1),B590&lt;&gt;""),1,0)</f>
        <v>1</v>
      </c>
      <c r="AL590" s="136">
        <f>IF(OR(F590="工事・メンテ（共用可）",F590="要調整"),0.5,IF(F590="ヘリ訓練日",0.4,1))</f>
        <v>1</v>
      </c>
      <c r="AM590" s="136">
        <v>1</v>
      </c>
    </row>
    <row r="591" spans="1:39" ht="75">
      <c r="A591" s="149">
        <v>777</v>
      </c>
      <c r="B591" s="210">
        <v>46461</v>
      </c>
      <c r="C591" s="211">
        <v>9</v>
      </c>
      <c r="D591" s="211">
        <v>17</v>
      </c>
      <c r="E591" s="215" t="s">
        <v>74</v>
      </c>
      <c r="F591" s="147" t="s">
        <v>492</v>
      </c>
      <c r="G591" s="154" t="s">
        <v>494</v>
      </c>
      <c r="H591" s="138" t="str">
        <f>IF(OR(G591="中止",G591="取消"),"998",IF(ISNA(MATCH($E591,施設情報!$B$2:$B$96,0)),"999",INDEX(施設情報!$C$2:$C$96,MATCH($E591,施設情報!$B$2:$B$96,0))))</f>
        <v>048</v>
      </c>
      <c r="I591" s="139">
        <f t="shared" si="153"/>
        <v>46461</v>
      </c>
      <c r="J591" s="137" t="str">
        <f t="shared" si="154"/>
        <v>048-46461</v>
      </c>
      <c r="K591" s="137">
        <f t="shared" si="155"/>
        <v>0.375</v>
      </c>
      <c r="L591" s="137">
        <f t="shared" si="156"/>
        <v>0.70833333333333337</v>
      </c>
      <c r="M591" s="137">
        <f t="shared" si="157"/>
        <v>0</v>
      </c>
      <c r="N591" s="137">
        <f t="shared" si="157"/>
        <v>0</v>
      </c>
      <c r="O591" s="137">
        <f t="shared" si="157"/>
        <v>0</v>
      </c>
      <c r="P591" s="137">
        <f t="shared" si="157"/>
        <v>0</v>
      </c>
      <c r="Q591" s="137">
        <f t="shared" si="157"/>
        <v>0</v>
      </c>
      <c r="R591" s="137">
        <f t="shared" si="157"/>
        <v>0</v>
      </c>
      <c r="S591" s="137">
        <f t="shared" si="157"/>
        <v>0</v>
      </c>
      <c r="T591" s="137">
        <f t="shared" si="157"/>
        <v>0</v>
      </c>
      <c r="U591" s="137">
        <f t="shared" si="157"/>
        <v>0</v>
      </c>
      <c r="V591" s="137">
        <f t="shared" si="157"/>
        <v>100</v>
      </c>
      <c r="W591" s="137">
        <f t="shared" si="158"/>
        <v>100</v>
      </c>
      <c r="X591" s="137">
        <f t="shared" si="158"/>
        <v>100</v>
      </c>
      <c r="Y591" s="137">
        <f t="shared" si="158"/>
        <v>100</v>
      </c>
      <c r="Z591" s="137">
        <f t="shared" si="158"/>
        <v>100</v>
      </c>
      <c r="AA591" s="137">
        <f t="shared" si="158"/>
        <v>100</v>
      </c>
      <c r="AB591" s="137">
        <f t="shared" si="158"/>
        <v>100</v>
      </c>
      <c r="AC591" s="137">
        <f t="shared" si="158"/>
        <v>100</v>
      </c>
      <c r="AD591" s="137">
        <f t="shared" si="158"/>
        <v>0</v>
      </c>
      <c r="AE591" s="137">
        <f t="shared" si="158"/>
        <v>0</v>
      </c>
      <c r="AF591" s="137">
        <f t="shared" si="158"/>
        <v>0</v>
      </c>
      <c r="AG591" s="137">
        <f t="shared" si="158"/>
        <v>0</v>
      </c>
      <c r="AH591" s="137">
        <f t="shared" si="158"/>
        <v>0</v>
      </c>
      <c r="AI591" s="137">
        <f t="shared" si="158"/>
        <v>0</v>
      </c>
      <c r="AJ591" s="137">
        <f t="shared" si="158"/>
        <v>0</v>
      </c>
      <c r="AK591" s="136">
        <f ca="1">IF(AND(AND($AK$3&lt;=B591,B591&lt;=$AK$1),B591&lt;&gt;""),1,0)</f>
        <v>1</v>
      </c>
      <c r="AL591" s="136">
        <f>IF(OR(F591="工事・メンテ（共用可）",F591="要調整"),0.5,IF(F591="ヘリ訓練日",0.4,1))</f>
        <v>1</v>
      </c>
      <c r="AM591" s="136">
        <v>1</v>
      </c>
    </row>
    <row r="592" spans="1:39" ht="75">
      <c r="A592" s="149">
        <v>778</v>
      </c>
      <c r="B592" s="210">
        <v>46461</v>
      </c>
      <c r="C592" s="211">
        <v>9</v>
      </c>
      <c r="D592" s="211">
        <v>17</v>
      </c>
      <c r="E592" s="215" t="s">
        <v>75</v>
      </c>
      <c r="F592" s="147" t="s">
        <v>492</v>
      </c>
      <c r="G592" s="154" t="s">
        <v>494</v>
      </c>
      <c r="H592" s="138" t="str">
        <f>IF(OR(G592="中止",G592="取消"),"998",IF(ISNA(MATCH($E592,施設情報!$B$2:$B$96,0)),"999",INDEX(施設情報!$C$2:$C$96,MATCH($E592,施設情報!$B$2:$B$96,0))))</f>
        <v>049</v>
      </c>
      <c r="I592" s="139">
        <f t="shared" si="153"/>
        <v>46461</v>
      </c>
      <c r="J592" s="137" t="str">
        <f t="shared" si="154"/>
        <v>049-46461</v>
      </c>
      <c r="K592" s="137">
        <f t="shared" si="155"/>
        <v>0.375</v>
      </c>
      <c r="L592" s="137">
        <f t="shared" si="156"/>
        <v>0.70833333333333337</v>
      </c>
      <c r="M592" s="137">
        <f t="shared" si="157"/>
        <v>0</v>
      </c>
      <c r="N592" s="137">
        <f t="shared" si="157"/>
        <v>0</v>
      </c>
      <c r="O592" s="137">
        <f t="shared" si="157"/>
        <v>0</v>
      </c>
      <c r="P592" s="137">
        <f t="shared" si="157"/>
        <v>0</v>
      </c>
      <c r="Q592" s="137">
        <f t="shared" si="157"/>
        <v>0</v>
      </c>
      <c r="R592" s="137">
        <f t="shared" si="157"/>
        <v>0</v>
      </c>
      <c r="S592" s="137">
        <f t="shared" si="157"/>
        <v>0</v>
      </c>
      <c r="T592" s="137">
        <f t="shared" si="157"/>
        <v>0</v>
      </c>
      <c r="U592" s="137">
        <f t="shared" si="157"/>
        <v>0</v>
      </c>
      <c r="V592" s="137">
        <f t="shared" si="157"/>
        <v>100</v>
      </c>
      <c r="W592" s="137">
        <f t="shared" si="158"/>
        <v>100</v>
      </c>
      <c r="X592" s="137">
        <f t="shared" si="158"/>
        <v>100</v>
      </c>
      <c r="Y592" s="137">
        <f t="shared" si="158"/>
        <v>100</v>
      </c>
      <c r="Z592" s="137">
        <f t="shared" si="158"/>
        <v>100</v>
      </c>
      <c r="AA592" s="137">
        <f t="shared" si="158"/>
        <v>100</v>
      </c>
      <c r="AB592" s="137">
        <f t="shared" si="158"/>
        <v>100</v>
      </c>
      <c r="AC592" s="137">
        <f t="shared" si="158"/>
        <v>100</v>
      </c>
      <c r="AD592" s="137">
        <f t="shared" si="158"/>
        <v>0</v>
      </c>
      <c r="AE592" s="137">
        <f t="shared" si="158"/>
        <v>0</v>
      </c>
      <c r="AF592" s="137">
        <f t="shared" si="158"/>
        <v>0</v>
      </c>
      <c r="AG592" s="137">
        <f t="shared" si="158"/>
        <v>0</v>
      </c>
      <c r="AH592" s="137">
        <f t="shared" si="158"/>
        <v>0</v>
      </c>
      <c r="AI592" s="137">
        <f t="shared" si="158"/>
        <v>0</v>
      </c>
      <c r="AJ592" s="137">
        <f t="shared" si="158"/>
        <v>0</v>
      </c>
      <c r="AK592" s="136">
        <f ca="1">IF(AND(AND($AK$3&lt;=B592,B592&lt;=$AK$1),B592&lt;&gt;""),1,0)</f>
        <v>1</v>
      </c>
      <c r="AL592" s="136">
        <f>IF(OR(F592="工事・メンテ（共用可）",F592="要調整"),0.5,IF(F592="ヘリ訓練日",0.4,1))</f>
        <v>1</v>
      </c>
      <c r="AM592" s="136">
        <v>1</v>
      </c>
    </row>
    <row r="593" spans="1:39" ht="75">
      <c r="A593" s="149">
        <v>779</v>
      </c>
      <c r="B593" s="210">
        <v>46461</v>
      </c>
      <c r="C593" s="211">
        <v>9</v>
      </c>
      <c r="D593" s="211">
        <v>17</v>
      </c>
      <c r="E593" s="215" t="s">
        <v>76</v>
      </c>
      <c r="F593" s="147" t="s">
        <v>492</v>
      </c>
      <c r="G593" s="154" t="s">
        <v>494</v>
      </c>
      <c r="H593" s="138" t="str">
        <f>IF(OR(G593="中止",G593="取消"),"998",IF(ISNA(MATCH($E593,施設情報!$B$2:$B$96,0)),"999",INDEX(施設情報!$C$2:$C$96,MATCH($E593,施設情報!$B$2:$B$96,0))))</f>
        <v>054</v>
      </c>
      <c r="I593" s="139">
        <f t="shared" si="153"/>
        <v>46461</v>
      </c>
      <c r="J593" s="137" t="str">
        <f t="shared" si="154"/>
        <v>054-46461</v>
      </c>
      <c r="K593" s="137">
        <f t="shared" si="155"/>
        <v>0.375</v>
      </c>
      <c r="L593" s="137">
        <f t="shared" si="156"/>
        <v>0.70833333333333337</v>
      </c>
      <c r="M593" s="137">
        <f t="shared" si="157"/>
        <v>0</v>
      </c>
      <c r="N593" s="137">
        <f t="shared" si="157"/>
        <v>0</v>
      </c>
      <c r="O593" s="137">
        <f t="shared" si="157"/>
        <v>0</v>
      </c>
      <c r="P593" s="137">
        <f t="shared" si="157"/>
        <v>0</v>
      </c>
      <c r="Q593" s="137">
        <f t="shared" si="157"/>
        <v>0</v>
      </c>
      <c r="R593" s="137">
        <f t="shared" si="157"/>
        <v>0</v>
      </c>
      <c r="S593" s="137">
        <f t="shared" si="157"/>
        <v>0</v>
      </c>
      <c r="T593" s="137">
        <f t="shared" si="157"/>
        <v>0</v>
      </c>
      <c r="U593" s="137">
        <f t="shared" si="157"/>
        <v>0</v>
      </c>
      <c r="V593" s="137">
        <f t="shared" si="157"/>
        <v>100</v>
      </c>
      <c r="W593" s="137">
        <f t="shared" si="158"/>
        <v>100</v>
      </c>
      <c r="X593" s="137">
        <f t="shared" si="158"/>
        <v>100</v>
      </c>
      <c r="Y593" s="137">
        <f t="shared" si="158"/>
        <v>100</v>
      </c>
      <c r="Z593" s="137">
        <f t="shared" si="158"/>
        <v>100</v>
      </c>
      <c r="AA593" s="137">
        <f t="shared" si="158"/>
        <v>100</v>
      </c>
      <c r="AB593" s="137">
        <f t="shared" si="158"/>
        <v>100</v>
      </c>
      <c r="AC593" s="137">
        <f t="shared" si="158"/>
        <v>100</v>
      </c>
      <c r="AD593" s="137">
        <f t="shared" si="158"/>
        <v>0</v>
      </c>
      <c r="AE593" s="137">
        <f t="shared" si="158"/>
        <v>0</v>
      </c>
      <c r="AF593" s="137">
        <f t="shared" si="158"/>
        <v>0</v>
      </c>
      <c r="AG593" s="137">
        <f t="shared" si="158"/>
        <v>0</v>
      </c>
      <c r="AH593" s="137">
        <f t="shared" si="158"/>
        <v>0</v>
      </c>
      <c r="AI593" s="137">
        <f t="shared" si="158"/>
        <v>0</v>
      </c>
      <c r="AJ593" s="137">
        <f t="shared" si="158"/>
        <v>0</v>
      </c>
      <c r="AK593" s="136">
        <f ca="1">IF(AND(AND($AK$3&lt;=B593,B593&lt;=$AK$1),B593&lt;&gt;""),1,0)</f>
        <v>1</v>
      </c>
      <c r="AL593" s="136">
        <f>IF(OR(F593="工事・メンテ（共用可）",F593="要調整"),0.5,IF(F593="ヘリ訓練日",0.4,1))</f>
        <v>1</v>
      </c>
      <c r="AM593" s="136">
        <v>1</v>
      </c>
    </row>
    <row r="594" spans="1:39" ht="112.5">
      <c r="A594" s="149">
        <v>780</v>
      </c>
      <c r="B594" s="210">
        <v>46461</v>
      </c>
      <c r="C594" s="211">
        <v>9</v>
      </c>
      <c r="D594" s="211">
        <v>17</v>
      </c>
      <c r="E594" s="215" t="s">
        <v>77</v>
      </c>
      <c r="F594" s="147" t="s">
        <v>492</v>
      </c>
      <c r="G594" s="154" t="s">
        <v>494</v>
      </c>
      <c r="H594" s="138" t="str">
        <f>IF(OR(G594="中止",G594="取消"),"998",IF(ISNA(MATCH($E594,施設情報!$B$2:$B$96,0)),"999",INDEX(施設情報!$C$2:$C$96,MATCH($E594,施設情報!$B$2:$B$96,0))))</f>
        <v>055</v>
      </c>
      <c r="I594" s="139">
        <f t="shared" si="153"/>
        <v>46461</v>
      </c>
      <c r="J594" s="137" t="str">
        <f t="shared" si="154"/>
        <v>055-46461</v>
      </c>
      <c r="K594" s="137">
        <f t="shared" si="155"/>
        <v>0.375</v>
      </c>
      <c r="L594" s="137">
        <f t="shared" si="156"/>
        <v>0.70833333333333337</v>
      </c>
      <c r="M594" s="137">
        <f t="shared" si="157"/>
        <v>0</v>
      </c>
      <c r="N594" s="137">
        <f t="shared" si="157"/>
        <v>0</v>
      </c>
      <c r="O594" s="137">
        <f t="shared" si="157"/>
        <v>0</v>
      </c>
      <c r="P594" s="137">
        <f t="shared" si="157"/>
        <v>0</v>
      </c>
      <c r="Q594" s="137">
        <f t="shared" si="157"/>
        <v>0</v>
      </c>
      <c r="R594" s="137">
        <f t="shared" si="157"/>
        <v>0</v>
      </c>
      <c r="S594" s="137">
        <f t="shared" si="157"/>
        <v>0</v>
      </c>
      <c r="T594" s="137">
        <f t="shared" si="157"/>
        <v>0</v>
      </c>
      <c r="U594" s="137">
        <f t="shared" si="157"/>
        <v>0</v>
      </c>
      <c r="V594" s="137">
        <f t="shared" si="157"/>
        <v>100</v>
      </c>
      <c r="W594" s="137">
        <f t="shared" si="158"/>
        <v>100</v>
      </c>
      <c r="X594" s="137">
        <f t="shared" si="158"/>
        <v>100</v>
      </c>
      <c r="Y594" s="137">
        <f t="shared" si="158"/>
        <v>100</v>
      </c>
      <c r="Z594" s="137">
        <f t="shared" si="158"/>
        <v>100</v>
      </c>
      <c r="AA594" s="137">
        <f t="shared" si="158"/>
        <v>100</v>
      </c>
      <c r="AB594" s="137">
        <f t="shared" si="158"/>
        <v>100</v>
      </c>
      <c r="AC594" s="137">
        <f t="shared" si="158"/>
        <v>100</v>
      </c>
      <c r="AD594" s="137">
        <f t="shared" si="158"/>
        <v>0</v>
      </c>
      <c r="AE594" s="137">
        <f t="shared" si="158"/>
        <v>0</v>
      </c>
      <c r="AF594" s="137">
        <f t="shared" si="158"/>
        <v>0</v>
      </c>
      <c r="AG594" s="137">
        <f t="shared" si="158"/>
        <v>0</v>
      </c>
      <c r="AH594" s="137">
        <f t="shared" si="158"/>
        <v>0</v>
      </c>
      <c r="AI594" s="137">
        <f t="shared" si="158"/>
        <v>0</v>
      </c>
      <c r="AJ594" s="137">
        <f t="shared" si="158"/>
        <v>0</v>
      </c>
      <c r="AK594" s="136">
        <f ca="1">IF(AND(AND($AK$3&lt;=B594,B594&lt;=$AK$1),B594&lt;&gt;""),1,0)</f>
        <v>1</v>
      </c>
      <c r="AL594" s="136">
        <f>IF(OR(F594="工事・メンテ（共用可）",F594="要調整"),0.5,IF(F594="ヘリ訓練日",0.4,1))</f>
        <v>1</v>
      </c>
      <c r="AM594" s="136">
        <v>1</v>
      </c>
    </row>
    <row r="595" spans="1:39" ht="93.75">
      <c r="A595" s="149">
        <v>781</v>
      </c>
      <c r="B595" s="210">
        <v>46461</v>
      </c>
      <c r="C595" s="211">
        <v>9</v>
      </c>
      <c r="D595" s="211">
        <v>17</v>
      </c>
      <c r="E595" s="215" t="s">
        <v>78</v>
      </c>
      <c r="F595" s="147" t="s">
        <v>492</v>
      </c>
      <c r="G595" s="154" t="s">
        <v>494</v>
      </c>
      <c r="H595" s="138" t="str">
        <f>IF(OR(G595="中止",G595="取消"),"998",IF(ISNA(MATCH($E595,施設情報!$B$2:$B$96,0)),"999",INDEX(施設情報!$C$2:$C$96,MATCH($E595,施設情報!$B$2:$B$96,0))))</f>
        <v>056</v>
      </c>
      <c r="I595" s="139">
        <f t="shared" si="153"/>
        <v>46461</v>
      </c>
      <c r="J595" s="137" t="str">
        <f t="shared" si="154"/>
        <v>056-46461</v>
      </c>
      <c r="K595" s="137">
        <f t="shared" si="155"/>
        <v>0.375</v>
      </c>
      <c r="L595" s="137">
        <f t="shared" si="156"/>
        <v>0.70833333333333337</v>
      </c>
      <c r="M595" s="137">
        <f t="shared" ref="M595:V604" si="159">IF(AND(M$3&gt;=$K595,M$3&lt;$L595),100*$AM595,0)</f>
        <v>0</v>
      </c>
      <c r="N595" s="137">
        <f t="shared" si="159"/>
        <v>0</v>
      </c>
      <c r="O595" s="137">
        <f t="shared" si="159"/>
        <v>0</v>
      </c>
      <c r="P595" s="137">
        <f t="shared" si="159"/>
        <v>0</v>
      </c>
      <c r="Q595" s="137">
        <f t="shared" si="159"/>
        <v>0</v>
      </c>
      <c r="R595" s="137">
        <f t="shared" si="159"/>
        <v>0</v>
      </c>
      <c r="S595" s="137">
        <f t="shared" si="159"/>
        <v>0</v>
      </c>
      <c r="T595" s="137">
        <f t="shared" si="159"/>
        <v>0</v>
      </c>
      <c r="U595" s="137">
        <f t="shared" si="159"/>
        <v>0</v>
      </c>
      <c r="V595" s="137">
        <f t="shared" si="159"/>
        <v>100</v>
      </c>
      <c r="W595" s="137">
        <f t="shared" ref="W595:AJ604" si="160">IF(AND(W$3&gt;=$K595,W$3&lt;$L595),100*$AM595,0)</f>
        <v>100</v>
      </c>
      <c r="X595" s="137">
        <f t="shared" si="160"/>
        <v>100</v>
      </c>
      <c r="Y595" s="137">
        <f t="shared" si="160"/>
        <v>100</v>
      </c>
      <c r="Z595" s="137">
        <f t="shared" si="160"/>
        <v>100</v>
      </c>
      <c r="AA595" s="137">
        <f t="shared" si="160"/>
        <v>100</v>
      </c>
      <c r="AB595" s="137">
        <f t="shared" si="160"/>
        <v>100</v>
      </c>
      <c r="AC595" s="137">
        <f t="shared" si="160"/>
        <v>100</v>
      </c>
      <c r="AD595" s="137">
        <f t="shared" si="160"/>
        <v>0</v>
      </c>
      <c r="AE595" s="137">
        <f t="shared" si="160"/>
        <v>0</v>
      </c>
      <c r="AF595" s="137">
        <f t="shared" si="160"/>
        <v>0</v>
      </c>
      <c r="AG595" s="137">
        <f t="shared" si="160"/>
        <v>0</v>
      </c>
      <c r="AH595" s="137">
        <f t="shared" si="160"/>
        <v>0</v>
      </c>
      <c r="AI595" s="137">
        <f t="shared" si="160"/>
        <v>0</v>
      </c>
      <c r="AJ595" s="137">
        <f t="shared" si="160"/>
        <v>0</v>
      </c>
      <c r="AK595" s="136">
        <f ca="1">IF(AND(AND($AK$3&lt;=B595,B595&lt;=$AK$1),B595&lt;&gt;""),1,0)</f>
        <v>1</v>
      </c>
      <c r="AL595" s="136">
        <f>IF(OR(F595="工事・メンテ（共用可）",F595="要調整"),0.5,IF(F595="ヘリ訓練日",0.4,1))</f>
        <v>1</v>
      </c>
      <c r="AM595" s="136">
        <v>1</v>
      </c>
    </row>
    <row r="596" spans="1:39" ht="112.5">
      <c r="A596" s="149">
        <v>782</v>
      </c>
      <c r="B596" s="210">
        <v>46461</v>
      </c>
      <c r="C596" s="211">
        <v>9</v>
      </c>
      <c r="D596" s="211">
        <v>17</v>
      </c>
      <c r="E596" s="215" t="s">
        <v>79</v>
      </c>
      <c r="F596" s="147" t="s">
        <v>492</v>
      </c>
      <c r="G596" s="154" t="s">
        <v>494</v>
      </c>
      <c r="H596" s="138" t="str">
        <f>IF(OR(G596="中止",G596="取消"),"998",IF(ISNA(MATCH($E596,施設情報!$B$2:$B$96,0)),"999",INDEX(施設情報!$C$2:$C$96,MATCH($E596,施設情報!$B$2:$B$96,0))))</f>
        <v>057</v>
      </c>
      <c r="I596" s="139">
        <f t="shared" si="153"/>
        <v>46461</v>
      </c>
      <c r="J596" s="137" t="str">
        <f t="shared" si="154"/>
        <v>057-46461</v>
      </c>
      <c r="K596" s="137">
        <f t="shared" si="155"/>
        <v>0.375</v>
      </c>
      <c r="L596" s="137">
        <f t="shared" si="156"/>
        <v>0.70833333333333337</v>
      </c>
      <c r="M596" s="137">
        <f t="shared" si="159"/>
        <v>0</v>
      </c>
      <c r="N596" s="137">
        <f t="shared" si="159"/>
        <v>0</v>
      </c>
      <c r="O596" s="137">
        <f t="shared" si="159"/>
        <v>0</v>
      </c>
      <c r="P596" s="137">
        <f t="shared" si="159"/>
        <v>0</v>
      </c>
      <c r="Q596" s="137">
        <f t="shared" si="159"/>
        <v>0</v>
      </c>
      <c r="R596" s="137">
        <f t="shared" si="159"/>
        <v>0</v>
      </c>
      <c r="S596" s="137">
        <f t="shared" si="159"/>
        <v>0</v>
      </c>
      <c r="T596" s="137">
        <f t="shared" si="159"/>
        <v>0</v>
      </c>
      <c r="U596" s="137">
        <f t="shared" si="159"/>
        <v>0</v>
      </c>
      <c r="V596" s="137">
        <f t="shared" si="159"/>
        <v>100</v>
      </c>
      <c r="W596" s="137">
        <f t="shared" si="160"/>
        <v>100</v>
      </c>
      <c r="X596" s="137">
        <f t="shared" si="160"/>
        <v>100</v>
      </c>
      <c r="Y596" s="137">
        <f t="shared" si="160"/>
        <v>100</v>
      </c>
      <c r="Z596" s="137">
        <f t="shared" si="160"/>
        <v>100</v>
      </c>
      <c r="AA596" s="137">
        <f t="shared" si="160"/>
        <v>100</v>
      </c>
      <c r="AB596" s="137">
        <f t="shared" si="160"/>
        <v>100</v>
      </c>
      <c r="AC596" s="137">
        <f t="shared" si="160"/>
        <v>100</v>
      </c>
      <c r="AD596" s="137">
        <f t="shared" si="160"/>
        <v>0</v>
      </c>
      <c r="AE596" s="137">
        <f t="shared" si="160"/>
        <v>0</v>
      </c>
      <c r="AF596" s="137">
        <f t="shared" si="160"/>
        <v>0</v>
      </c>
      <c r="AG596" s="137">
        <f t="shared" si="160"/>
        <v>0</v>
      </c>
      <c r="AH596" s="137">
        <f t="shared" si="160"/>
        <v>0</v>
      </c>
      <c r="AI596" s="137">
        <f t="shared" si="160"/>
        <v>0</v>
      </c>
      <c r="AJ596" s="137">
        <f t="shared" si="160"/>
        <v>0</v>
      </c>
      <c r="AK596" s="136">
        <f ca="1">IF(AND(AND($AK$3&lt;=B596,B596&lt;=$AK$1),B596&lt;&gt;""),1,0)</f>
        <v>1</v>
      </c>
      <c r="AL596" s="136">
        <f>IF(OR(F596="工事・メンテ（共用可）",F596="要調整"),0.5,IF(F596="ヘリ訓練日",0.4,1))</f>
        <v>1</v>
      </c>
      <c r="AM596" s="136">
        <v>1</v>
      </c>
    </row>
    <row r="597" spans="1:39" ht="112.5">
      <c r="A597" s="149">
        <v>783</v>
      </c>
      <c r="B597" s="210">
        <v>46461</v>
      </c>
      <c r="C597" s="211">
        <v>9</v>
      </c>
      <c r="D597" s="211">
        <v>17</v>
      </c>
      <c r="E597" s="215" t="s">
        <v>80</v>
      </c>
      <c r="F597" s="147" t="s">
        <v>492</v>
      </c>
      <c r="G597" s="154" t="s">
        <v>494</v>
      </c>
      <c r="H597" s="138" t="str">
        <f>IF(OR(G597="中止",G597="取消"),"998",IF(ISNA(MATCH($E597,施設情報!$B$2:$B$96,0)),"999",INDEX(施設情報!$C$2:$C$96,MATCH($E597,施設情報!$B$2:$B$96,0))))</f>
        <v>058</v>
      </c>
      <c r="I597" s="139">
        <f t="shared" si="153"/>
        <v>46461</v>
      </c>
      <c r="J597" s="137" t="str">
        <f t="shared" si="154"/>
        <v>058-46461</v>
      </c>
      <c r="K597" s="137">
        <f t="shared" si="155"/>
        <v>0.375</v>
      </c>
      <c r="L597" s="137">
        <f t="shared" si="156"/>
        <v>0.70833333333333337</v>
      </c>
      <c r="M597" s="137">
        <f t="shared" si="159"/>
        <v>0</v>
      </c>
      <c r="N597" s="137">
        <f t="shared" si="159"/>
        <v>0</v>
      </c>
      <c r="O597" s="137">
        <f t="shared" si="159"/>
        <v>0</v>
      </c>
      <c r="P597" s="137">
        <f t="shared" si="159"/>
        <v>0</v>
      </c>
      <c r="Q597" s="137">
        <f t="shared" si="159"/>
        <v>0</v>
      </c>
      <c r="R597" s="137">
        <f t="shared" si="159"/>
        <v>0</v>
      </c>
      <c r="S597" s="137">
        <f t="shared" si="159"/>
        <v>0</v>
      </c>
      <c r="T597" s="137">
        <f t="shared" si="159"/>
        <v>0</v>
      </c>
      <c r="U597" s="137">
        <f t="shared" si="159"/>
        <v>0</v>
      </c>
      <c r="V597" s="137">
        <f t="shared" si="159"/>
        <v>100</v>
      </c>
      <c r="W597" s="137">
        <f t="shared" si="160"/>
        <v>100</v>
      </c>
      <c r="X597" s="137">
        <f t="shared" si="160"/>
        <v>100</v>
      </c>
      <c r="Y597" s="137">
        <f t="shared" si="160"/>
        <v>100</v>
      </c>
      <c r="Z597" s="137">
        <f t="shared" si="160"/>
        <v>100</v>
      </c>
      <c r="AA597" s="137">
        <f t="shared" si="160"/>
        <v>100</v>
      </c>
      <c r="AB597" s="137">
        <f t="shared" si="160"/>
        <v>100</v>
      </c>
      <c r="AC597" s="137">
        <f t="shared" si="160"/>
        <v>100</v>
      </c>
      <c r="AD597" s="137">
        <f t="shared" si="160"/>
        <v>0</v>
      </c>
      <c r="AE597" s="137">
        <f t="shared" si="160"/>
        <v>0</v>
      </c>
      <c r="AF597" s="137">
        <f t="shared" si="160"/>
        <v>0</v>
      </c>
      <c r="AG597" s="137">
        <f t="shared" si="160"/>
        <v>0</v>
      </c>
      <c r="AH597" s="137">
        <f t="shared" si="160"/>
        <v>0</v>
      </c>
      <c r="AI597" s="137">
        <f t="shared" si="160"/>
        <v>0</v>
      </c>
      <c r="AJ597" s="137">
        <f t="shared" si="160"/>
        <v>0</v>
      </c>
      <c r="AK597" s="136">
        <f ca="1">IF(AND(AND($AK$3&lt;=B597,B597&lt;=$AK$1),B597&lt;&gt;""),1,0)</f>
        <v>1</v>
      </c>
      <c r="AL597" s="136">
        <f>IF(OR(F597="工事・メンテ（共用可）",F597="要調整"),0.5,IF(F597="ヘリ訓練日",0.4,1))</f>
        <v>1</v>
      </c>
      <c r="AM597" s="136">
        <v>1</v>
      </c>
    </row>
    <row r="598" spans="1:39" ht="93.75">
      <c r="A598" s="149">
        <v>784</v>
      </c>
      <c r="B598" s="210">
        <v>46461</v>
      </c>
      <c r="C598" s="211">
        <v>9</v>
      </c>
      <c r="D598" s="211">
        <v>17</v>
      </c>
      <c r="E598" s="215" t="s">
        <v>81</v>
      </c>
      <c r="F598" s="147" t="s">
        <v>492</v>
      </c>
      <c r="G598" s="154" t="s">
        <v>494</v>
      </c>
      <c r="H598" s="138" t="str">
        <f>IF(OR(G598="中止",G598="取消"),"998",IF(ISNA(MATCH($E598,施設情報!$B$2:$B$96,0)),"999",INDEX(施設情報!$C$2:$C$96,MATCH($E598,施設情報!$B$2:$B$96,0))))</f>
        <v>059</v>
      </c>
      <c r="I598" s="139">
        <f t="shared" si="153"/>
        <v>46461</v>
      </c>
      <c r="J598" s="137" t="str">
        <f t="shared" si="154"/>
        <v>059-46461</v>
      </c>
      <c r="K598" s="137">
        <f t="shared" si="155"/>
        <v>0.375</v>
      </c>
      <c r="L598" s="137">
        <f t="shared" si="156"/>
        <v>0.70833333333333337</v>
      </c>
      <c r="M598" s="137">
        <f t="shared" si="159"/>
        <v>0</v>
      </c>
      <c r="N598" s="137">
        <f t="shared" si="159"/>
        <v>0</v>
      </c>
      <c r="O598" s="137">
        <f t="shared" si="159"/>
        <v>0</v>
      </c>
      <c r="P598" s="137">
        <f t="shared" si="159"/>
        <v>0</v>
      </c>
      <c r="Q598" s="137">
        <f t="shared" si="159"/>
        <v>0</v>
      </c>
      <c r="R598" s="137">
        <f t="shared" si="159"/>
        <v>0</v>
      </c>
      <c r="S598" s="137">
        <f t="shared" si="159"/>
        <v>0</v>
      </c>
      <c r="T598" s="137">
        <f t="shared" si="159"/>
        <v>0</v>
      </c>
      <c r="U598" s="137">
        <f t="shared" si="159"/>
        <v>0</v>
      </c>
      <c r="V598" s="137">
        <f t="shared" si="159"/>
        <v>100</v>
      </c>
      <c r="W598" s="137">
        <f t="shared" si="160"/>
        <v>100</v>
      </c>
      <c r="X598" s="137">
        <f t="shared" si="160"/>
        <v>100</v>
      </c>
      <c r="Y598" s="137">
        <f t="shared" si="160"/>
        <v>100</v>
      </c>
      <c r="Z598" s="137">
        <f t="shared" si="160"/>
        <v>100</v>
      </c>
      <c r="AA598" s="137">
        <f t="shared" si="160"/>
        <v>100</v>
      </c>
      <c r="AB598" s="137">
        <f t="shared" si="160"/>
        <v>100</v>
      </c>
      <c r="AC598" s="137">
        <f t="shared" si="160"/>
        <v>100</v>
      </c>
      <c r="AD598" s="137">
        <f t="shared" si="160"/>
        <v>0</v>
      </c>
      <c r="AE598" s="137">
        <f t="shared" si="160"/>
        <v>0</v>
      </c>
      <c r="AF598" s="137">
        <f t="shared" si="160"/>
        <v>0</v>
      </c>
      <c r="AG598" s="137">
        <f t="shared" si="160"/>
        <v>0</v>
      </c>
      <c r="AH598" s="137">
        <f t="shared" si="160"/>
        <v>0</v>
      </c>
      <c r="AI598" s="137">
        <f t="shared" si="160"/>
        <v>0</v>
      </c>
      <c r="AJ598" s="137">
        <f t="shared" si="160"/>
        <v>0</v>
      </c>
      <c r="AK598" s="136">
        <f ca="1">IF(AND(AND($AK$3&lt;=B598,B598&lt;=$AK$1),B598&lt;&gt;""),1,0)</f>
        <v>1</v>
      </c>
      <c r="AL598" s="136">
        <f>IF(OR(F598="工事・メンテ（共用可）",F598="要調整"),0.5,IF(F598="ヘリ訓練日",0.4,1))</f>
        <v>1</v>
      </c>
      <c r="AM598" s="136">
        <v>1</v>
      </c>
    </row>
    <row r="599" spans="1:39" ht="93.75">
      <c r="A599" s="149">
        <v>785</v>
      </c>
      <c r="B599" s="210">
        <v>46461</v>
      </c>
      <c r="C599" s="211">
        <v>9</v>
      </c>
      <c r="D599" s="211">
        <v>17</v>
      </c>
      <c r="E599" s="215" t="s">
        <v>82</v>
      </c>
      <c r="F599" s="147" t="s">
        <v>492</v>
      </c>
      <c r="G599" s="154" t="s">
        <v>494</v>
      </c>
      <c r="H599" s="138" t="str">
        <f>IF(OR(G599="中止",G599="取消"),"998",IF(ISNA(MATCH($E599,施設情報!$B$2:$B$96,0)),"999",INDEX(施設情報!$C$2:$C$96,MATCH($E599,施設情報!$B$2:$B$96,0))))</f>
        <v>060</v>
      </c>
      <c r="I599" s="139">
        <f t="shared" si="153"/>
        <v>46461</v>
      </c>
      <c r="J599" s="137" t="str">
        <f t="shared" si="154"/>
        <v>060-46461</v>
      </c>
      <c r="K599" s="137">
        <f t="shared" si="155"/>
        <v>0.375</v>
      </c>
      <c r="L599" s="137">
        <f t="shared" si="156"/>
        <v>0.70833333333333337</v>
      </c>
      <c r="M599" s="137">
        <f t="shared" si="159"/>
        <v>0</v>
      </c>
      <c r="N599" s="137">
        <f t="shared" si="159"/>
        <v>0</v>
      </c>
      <c r="O599" s="137">
        <f t="shared" si="159"/>
        <v>0</v>
      </c>
      <c r="P599" s="137">
        <f t="shared" si="159"/>
        <v>0</v>
      </c>
      <c r="Q599" s="137">
        <f t="shared" si="159"/>
        <v>0</v>
      </c>
      <c r="R599" s="137">
        <f t="shared" si="159"/>
        <v>0</v>
      </c>
      <c r="S599" s="137">
        <f t="shared" si="159"/>
        <v>0</v>
      </c>
      <c r="T599" s="137">
        <f t="shared" si="159"/>
        <v>0</v>
      </c>
      <c r="U599" s="137">
        <f t="shared" si="159"/>
        <v>0</v>
      </c>
      <c r="V599" s="137">
        <f t="shared" si="159"/>
        <v>100</v>
      </c>
      <c r="W599" s="137">
        <f t="shared" si="160"/>
        <v>100</v>
      </c>
      <c r="X599" s="137">
        <f t="shared" si="160"/>
        <v>100</v>
      </c>
      <c r="Y599" s="137">
        <f t="shared" si="160"/>
        <v>100</v>
      </c>
      <c r="Z599" s="137">
        <f t="shared" si="160"/>
        <v>100</v>
      </c>
      <c r="AA599" s="137">
        <f t="shared" si="160"/>
        <v>100</v>
      </c>
      <c r="AB599" s="137">
        <f t="shared" si="160"/>
        <v>100</v>
      </c>
      <c r="AC599" s="137">
        <f t="shared" si="160"/>
        <v>100</v>
      </c>
      <c r="AD599" s="137">
        <f t="shared" si="160"/>
        <v>0</v>
      </c>
      <c r="AE599" s="137">
        <f t="shared" si="160"/>
        <v>0</v>
      </c>
      <c r="AF599" s="137">
        <f t="shared" si="160"/>
        <v>0</v>
      </c>
      <c r="AG599" s="137">
        <f t="shared" si="160"/>
        <v>0</v>
      </c>
      <c r="AH599" s="137">
        <f t="shared" si="160"/>
        <v>0</v>
      </c>
      <c r="AI599" s="137">
        <f t="shared" si="160"/>
        <v>0</v>
      </c>
      <c r="AJ599" s="137">
        <f t="shared" si="160"/>
        <v>0</v>
      </c>
      <c r="AK599" s="136">
        <f ca="1">IF(AND(AND($AK$3&lt;=B599,B599&lt;=$AK$1),B599&lt;&gt;""),1,0)</f>
        <v>1</v>
      </c>
      <c r="AL599" s="136">
        <f>IF(OR(F599="工事・メンテ（共用可）",F599="要調整"),0.5,IF(F599="ヘリ訓練日",0.4,1))</f>
        <v>1</v>
      </c>
      <c r="AM599" s="136">
        <v>1</v>
      </c>
    </row>
    <row r="600" spans="1:39" ht="56.25">
      <c r="A600" s="149">
        <v>786</v>
      </c>
      <c r="B600" s="210">
        <v>46461</v>
      </c>
      <c r="C600" s="211">
        <v>9</v>
      </c>
      <c r="D600" s="211">
        <v>17</v>
      </c>
      <c r="E600" s="215" t="s">
        <v>83</v>
      </c>
      <c r="F600" s="147" t="s">
        <v>495</v>
      </c>
      <c r="G600" s="154" t="s">
        <v>494</v>
      </c>
      <c r="H600" s="138" t="str">
        <f>IF(OR(G600="中止",G600="取消"),"998",IF(ISNA(MATCH($E600,施設情報!$B$2:$B$96,0)),"999",INDEX(施設情報!$C$2:$C$96,MATCH($E600,施設情報!$B$2:$B$96,0))))</f>
        <v>067</v>
      </c>
      <c r="I600" s="139">
        <f t="shared" si="153"/>
        <v>46461</v>
      </c>
      <c r="J600" s="137" t="str">
        <f t="shared" si="154"/>
        <v>067-46461</v>
      </c>
      <c r="K600" s="137">
        <f t="shared" si="155"/>
        <v>0.375</v>
      </c>
      <c r="L600" s="137">
        <f t="shared" si="156"/>
        <v>0.70833333333333337</v>
      </c>
      <c r="M600" s="137">
        <f t="shared" si="159"/>
        <v>0</v>
      </c>
      <c r="N600" s="137">
        <f t="shared" si="159"/>
        <v>0</v>
      </c>
      <c r="O600" s="137">
        <f t="shared" si="159"/>
        <v>0</v>
      </c>
      <c r="P600" s="137">
        <f t="shared" si="159"/>
        <v>0</v>
      </c>
      <c r="Q600" s="137">
        <f t="shared" si="159"/>
        <v>0</v>
      </c>
      <c r="R600" s="137">
        <f t="shared" si="159"/>
        <v>0</v>
      </c>
      <c r="S600" s="137">
        <f t="shared" si="159"/>
        <v>0</v>
      </c>
      <c r="T600" s="137">
        <f t="shared" si="159"/>
        <v>0</v>
      </c>
      <c r="U600" s="137">
        <f t="shared" si="159"/>
        <v>0</v>
      </c>
      <c r="V600" s="137">
        <f t="shared" si="159"/>
        <v>50</v>
      </c>
      <c r="W600" s="137">
        <f t="shared" si="160"/>
        <v>50</v>
      </c>
      <c r="X600" s="137">
        <f t="shared" si="160"/>
        <v>50</v>
      </c>
      <c r="Y600" s="137">
        <f t="shared" si="160"/>
        <v>50</v>
      </c>
      <c r="Z600" s="137">
        <f t="shared" si="160"/>
        <v>50</v>
      </c>
      <c r="AA600" s="137">
        <f t="shared" si="160"/>
        <v>50</v>
      </c>
      <c r="AB600" s="137">
        <f t="shared" si="160"/>
        <v>50</v>
      </c>
      <c r="AC600" s="137">
        <f t="shared" si="160"/>
        <v>50</v>
      </c>
      <c r="AD600" s="137">
        <f t="shared" si="160"/>
        <v>0</v>
      </c>
      <c r="AE600" s="137">
        <f t="shared" si="160"/>
        <v>0</v>
      </c>
      <c r="AF600" s="137">
        <f t="shared" si="160"/>
        <v>0</v>
      </c>
      <c r="AG600" s="137">
        <f t="shared" si="160"/>
        <v>0</v>
      </c>
      <c r="AH600" s="137">
        <f t="shared" si="160"/>
        <v>0</v>
      </c>
      <c r="AI600" s="137">
        <f t="shared" si="160"/>
        <v>0</v>
      </c>
      <c r="AJ600" s="137">
        <f t="shared" si="160"/>
        <v>0</v>
      </c>
      <c r="AK600" s="136">
        <f ca="1">IF(AND(AND($AK$3&lt;=B600,B600&lt;=$AK$1),B600&lt;&gt;""),1,0)</f>
        <v>1</v>
      </c>
      <c r="AL600" s="136">
        <f>IF(OR(F600="工事・メンテ（共用可）",F600="要調整"),0.5,IF(F600="ヘリ訓練日",0.4,1))</f>
        <v>0.5</v>
      </c>
      <c r="AM600" s="136">
        <v>0.5</v>
      </c>
    </row>
    <row r="601" spans="1:39" ht="56.25">
      <c r="A601" s="149">
        <v>787</v>
      </c>
      <c r="B601" s="210">
        <v>46461</v>
      </c>
      <c r="C601" s="211">
        <v>9</v>
      </c>
      <c r="D601" s="211">
        <v>17</v>
      </c>
      <c r="E601" s="215" t="s">
        <v>84</v>
      </c>
      <c r="F601" s="147" t="s">
        <v>495</v>
      </c>
      <c r="G601" s="154" t="s">
        <v>494</v>
      </c>
      <c r="H601" s="138" t="str">
        <f>IF(OR(G601="中止",G601="取消"),"998",IF(ISNA(MATCH($E601,施設情報!$B$2:$B$96,0)),"999",INDEX(施設情報!$C$2:$C$96,MATCH($E601,施設情報!$B$2:$B$96,0))))</f>
        <v>065</v>
      </c>
      <c r="I601" s="139">
        <f t="shared" si="153"/>
        <v>46461</v>
      </c>
      <c r="J601" s="137" t="str">
        <f t="shared" si="154"/>
        <v>065-46461</v>
      </c>
      <c r="K601" s="137">
        <f t="shared" si="155"/>
        <v>0.375</v>
      </c>
      <c r="L601" s="137">
        <f t="shared" si="156"/>
        <v>0.70833333333333337</v>
      </c>
      <c r="M601" s="137">
        <f t="shared" si="159"/>
        <v>0</v>
      </c>
      <c r="N601" s="137">
        <f t="shared" si="159"/>
        <v>0</v>
      </c>
      <c r="O601" s="137">
        <f t="shared" si="159"/>
        <v>0</v>
      </c>
      <c r="P601" s="137">
        <f t="shared" si="159"/>
        <v>0</v>
      </c>
      <c r="Q601" s="137">
        <f t="shared" si="159"/>
        <v>0</v>
      </c>
      <c r="R601" s="137">
        <f t="shared" si="159"/>
        <v>0</v>
      </c>
      <c r="S601" s="137">
        <f t="shared" si="159"/>
        <v>0</v>
      </c>
      <c r="T601" s="137">
        <f t="shared" si="159"/>
        <v>0</v>
      </c>
      <c r="U601" s="137">
        <f t="shared" si="159"/>
        <v>0</v>
      </c>
      <c r="V601" s="137">
        <f t="shared" si="159"/>
        <v>50</v>
      </c>
      <c r="W601" s="137">
        <f t="shared" si="160"/>
        <v>50</v>
      </c>
      <c r="X601" s="137">
        <f t="shared" si="160"/>
        <v>50</v>
      </c>
      <c r="Y601" s="137">
        <f t="shared" si="160"/>
        <v>50</v>
      </c>
      <c r="Z601" s="137">
        <f t="shared" si="160"/>
        <v>50</v>
      </c>
      <c r="AA601" s="137">
        <f t="shared" si="160"/>
        <v>50</v>
      </c>
      <c r="AB601" s="137">
        <f t="shared" si="160"/>
        <v>50</v>
      </c>
      <c r="AC601" s="137">
        <f t="shared" si="160"/>
        <v>50</v>
      </c>
      <c r="AD601" s="137">
        <f t="shared" si="160"/>
        <v>0</v>
      </c>
      <c r="AE601" s="137">
        <f t="shared" si="160"/>
        <v>0</v>
      </c>
      <c r="AF601" s="137">
        <f t="shared" si="160"/>
        <v>0</v>
      </c>
      <c r="AG601" s="137">
        <f t="shared" si="160"/>
        <v>0</v>
      </c>
      <c r="AH601" s="137">
        <f t="shared" si="160"/>
        <v>0</v>
      </c>
      <c r="AI601" s="137">
        <f t="shared" si="160"/>
        <v>0</v>
      </c>
      <c r="AJ601" s="137">
        <f t="shared" si="160"/>
        <v>0</v>
      </c>
      <c r="AK601" s="136">
        <f ca="1">IF(AND(AND($AK$3&lt;=B601,B601&lt;=$AK$1),B601&lt;&gt;""),1,0)</f>
        <v>1</v>
      </c>
      <c r="AL601" s="136">
        <f>IF(OR(F601="工事・メンテ（共用可）",F601="要調整"),0.5,IF(F601="ヘリ訓練日",0.4,1))</f>
        <v>0.5</v>
      </c>
      <c r="AM601" s="136">
        <v>0.5</v>
      </c>
    </row>
    <row r="602" spans="1:39" ht="56.25">
      <c r="A602" s="149">
        <v>788</v>
      </c>
      <c r="B602" s="210">
        <v>46461</v>
      </c>
      <c r="C602" s="211">
        <v>9</v>
      </c>
      <c r="D602" s="211">
        <v>17</v>
      </c>
      <c r="E602" s="215" t="s">
        <v>85</v>
      </c>
      <c r="F602" s="147" t="s">
        <v>495</v>
      </c>
      <c r="G602" s="154" t="s">
        <v>494</v>
      </c>
      <c r="H602" s="138" t="str">
        <f>IF(OR(G602="中止",G602="取消"),"998",IF(ISNA(MATCH($E602,施設情報!$B$2:$B$96,0)),"999",INDEX(施設情報!$C$2:$C$96,MATCH($E602,施設情報!$B$2:$B$96,0))))</f>
        <v>066</v>
      </c>
      <c r="I602" s="139">
        <f t="shared" si="153"/>
        <v>46461</v>
      </c>
      <c r="J602" s="137" t="str">
        <f t="shared" si="154"/>
        <v>066-46461</v>
      </c>
      <c r="K602" s="137">
        <f t="shared" si="155"/>
        <v>0.375</v>
      </c>
      <c r="L602" s="137">
        <f t="shared" si="156"/>
        <v>0.70833333333333337</v>
      </c>
      <c r="M602" s="137">
        <f t="shared" si="159"/>
        <v>0</v>
      </c>
      <c r="N602" s="137">
        <f t="shared" si="159"/>
        <v>0</v>
      </c>
      <c r="O602" s="137">
        <f t="shared" si="159"/>
        <v>0</v>
      </c>
      <c r="P602" s="137">
        <f t="shared" si="159"/>
        <v>0</v>
      </c>
      <c r="Q602" s="137">
        <f t="shared" si="159"/>
        <v>0</v>
      </c>
      <c r="R602" s="137">
        <f t="shared" si="159"/>
        <v>0</v>
      </c>
      <c r="S602" s="137">
        <f t="shared" si="159"/>
        <v>0</v>
      </c>
      <c r="T602" s="137">
        <f t="shared" si="159"/>
        <v>0</v>
      </c>
      <c r="U602" s="137">
        <f t="shared" si="159"/>
        <v>0</v>
      </c>
      <c r="V602" s="137">
        <f t="shared" si="159"/>
        <v>50</v>
      </c>
      <c r="W602" s="137">
        <f t="shared" si="160"/>
        <v>50</v>
      </c>
      <c r="X602" s="137">
        <f t="shared" si="160"/>
        <v>50</v>
      </c>
      <c r="Y602" s="137">
        <f t="shared" si="160"/>
        <v>50</v>
      </c>
      <c r="Z602" s="137">
        <f t="shared" si="160"/>
        <v>50</v>
      </c>
      <c r="AA602" s="137">
        <f t="shared" si="160"/>
        <v>50</v>
      </c>
      <c r="AB602" s="137">
        <f t="shared" si="160"/>
        <v>50</v>
      </c>
      <c r="AC602" s="137">
        <f t="shared" si="160"/>
        <v>50</v>
      </c>
      <c r="AD602" s="137">
        <f t="shared" si="160"/>
        <v>0</v>
      </c>
      <c r="AE602" s="137">
        <f t="shared" si="160"/>
        <v>0</v>
      </c>
      <c r="AF602" s="137">
        <f t="shared" si="160"/>
        <v>0</v>
      </c>
      <c r="AG602" s="137">
        <f t="shared" si="160"/>
        <v>0</v>
      </c>
      <c r="AH602" s="137">
        <f t="shared" si="160"/>
        <v>0</v>
      </c>
      <c r="AI602" s="137">
        <f t="shared" si="160"/>
        <v>0</v>
      </c>
      <c r="AJ602" s="137">
        <f t="shared" si="160"/>
        <v>0</v>
      </c>
      <c r="AK602" s="136">
        <f ca="1">IF(AND(AND($AK$3&lt;=B602,B602&lt;=$AK$1),B602&lt;&gt;""),1,0)</f>
        <v>1</v>
      </c>
      <c r="AL602" s="136">
        <f>IF(OR(F602="工事・メンテ（共用可）",F602="要調整"),0.5,IF(F602="ヘリ訓練日",0.4,1))</f>
        <v>0.5</v>
      </c>
      <c r="AM602" s="136">
        <v>0.5</v>
      </c>
    </row>
    <row r="603" spans="1:39" ht="37.5">
      <c r="A603" s="149">
        <v>789</v>
      </c>
      <c r="B603" s="210">
        <v>46461</v>
      </c>
      <c r="C603" s="211">
        <v>9</v>
      </c>
      <c r="D603" s="211">
        <v>17</v>
      </c>
      <c r="E603" s="215" t="s">
        <v>86</v>
      </c>
      <c r="F603" s="147" t="s">
        <v>492</v>
      </c>
      <c r="G603" s="154" t="s">
        <v>494</v>
      </c>
      <c r="H603" s="138" t="str">
        <f>IF(OR(G603="中止",G603="取消"),"998",IF(ISNA(MATCH($E603,施設情報!$B$2:$B$96,0)),"999",INDEX(施設情報!$C$2:$C$96,MATCH($E603,施設情報!$B$2:$B$96,0))))</f>
        <v>068</v>
      </c>
      <c r="I603" s="139">
        <f t="shared" si="153"/>
        <v>46461</v>
      </c>
      <c r="J603" s="137" t="str">
        <f t="shared" si="154"/>
        <v>068-46461</v>
      </c>
      <c r="K603" s="137">
        <f t="shared" si="155"/>
        <v>0.375</v>
      </c>
      <c r="L603" s="137">
        <f t="shared" si="156"/>
        <v>0.70833333333333337</v>
      </c>
      <c r="M603" s="137">
        <f t="shared" si="159"/>
        <v>0</v>
      </c>
      <c r="N603" s="137">
        <f t="shared" si="159"/>
        <v>0</v>
      </c>
      <c r="O603" s="137">
        <f t="shared" si="159"/>
        <v>0</v>
      </c>
      <c r="P603" s="137">
        <f t="shared" si="159"/>
        <v>0</v>
      </c>
      <c r="Q603" s="137">
        <f t="shared" si="159"/>
        <v>0</v>
      </c>
      <c r="R603" s="137">
        <f t="shared" si="159"/>
        <v>0</v>
      </c>
      <c r="S603" s="137">
        <f t="shared" si="159"/>
        <v>0</v>
      </c>
      <c r="T603" s="137">
        <f t="shared" si="159"/>
        <v>0</v>
      </c>
      <c r="U603" s="137">
        <f t="shared" si="159"/>
        <v>0</v>
      </c>
      <c r="V603" s="137">
        <f t="shared" si="159"/>
        <v>100</v>
      </c>
      <c r="W603" s="137">
        <f t="shared" si="160"/>
        <v>100</v>
      </c>
      <c r="X603" s="137">
        <f t="shared" si="160"/>
        <v>100</v>
      </c>
      <c r="Y603" s="137">
        <f t="shared" si="160"/>
        <v>100</v>
      </c>
      <c r="Z603" s="137">
        <f t="shared" si="160"/>
        <v>100</v>
      </c>
      <c r="AA603" s="137">
        <f t="shared" si="160"/>
        <v>100</v>
      </c>
      <c r="AB603" s="137">
        <f t="shared" si="160"/>
        <v>100</v>
      </c>
      <c r="AC603" s="137">
        <f t="shared" si="160"/>
        <v>100</v>
      </c>
      <c r="AD603" s="137">
        <f t="shared" si="160"/>
        <v>0</v>
      </c>
      <c r="AE603" s="137">
        <f t="shared" si="160"/>
        <v>0</v>
      </c>
      <c r="AF603" s="137">
        <f t="shared" si="160"/>
        <v>0</v>
      </c>
      <c r="AG603" s="137">
        <f t="shared" si="160"/>
        <v>0</v>
      </c>
      <c r="AH603" s="137">
        <f t="shared" si="160"/>
        <v>0</v>
      </c>
      <c r="AI603" s="137">
        <f t="shared" si="160"/>
        <v>0</v>
      </c>
      <c r="AJ603" s="137">
        <f t="shared" si="160"/>
        <v>0</v>
      </c>
      <c r="AK603" s="136">
        <f ca="1">IF(AND(AND($AK$3&lt;=B603,B603&lt;=$AK$1),B603&lt;&gt;""),1,0)</f>
        <v>1</v>
      </c>
      <c r="AL603" s="136">
        <f>IF(OR(F603="工事・メンテ（共用可）",F603="要調整"),0.5,IF(F603="ヘリ訓練日",0.4,1))</f>
        <v>1</v>
      </c>
      <c r="AM603" s="136">
        <v>1</v>
      </c>
    </row>
    <row r="604" spans="1:39" ht="37.5">
      <c r="A604" s="149">
        <v>790</v>
      </c>
      <c r="B604" s="210">
        <v>46461</v>
      </c>
      <c r="C604" s="211">
        <v>9</v>
      </c>
      <c r="D604" s="211">
        <v>17</v>
      </c>
      <c r="E604" s="215" t="s">
        <v>87</v>
      </c>
      <c r="F604" s="147" t="s">
        <v>495</v>
      </c>
      <c r="G604" s="154" t="s">
        <v>494</v>
      </c>
      <c r="H604" s="138" t="str">
        <f>IF(OR(G604="中止",G604="取消"),"998",IF(ISNA(MATCH($E604,施設情報!$B$2:$B$96,0)),"999",INDEX(施設情報!$C$2:$C$96,MATCH($E604,施設情報!$B$2:$B$96,0))))</f>
        <v>063</v>
      </c>
      <c r="I604" s="139">
        <f t="shared" si="153"/>
        <v>46461</v>
      </c>
      <c r="J604" s="137" t="str">
        <f t="shared" si="154"/>
        <v>063-46461</v>
      </c>
      <c r="K604" s="137">
        <f t="shared" si="155"/>
        <v>0.375</v>
      </c>
      <c r="L604" s="137">
        <f t="shared" si="156"/>
        <v>0.70833333333333337</v>
      </c>
      <c r="M604" s="137">
        <f t="shared" si="159"/>
        <v>0</v>
      </c>
      <c r="N604" s="137">
        <f t="shared" si="159"/>
        <v>0</v>
      </c>
      <c r="O604" s="137">
        <f t="shared" si="159"/>
        <v>0</v>
      </c>
      <c r="P604" s="137">
        <f t="shared" si="159"/>
        <v>0</v>
      </c>
      <c r="Q604" s="137">
        <f t="shared" si="159"/>
        <v>0</v>
      </c>
      <c r="R604" s="137">
        <f t="shared" si="159"/>
        <v>0</v>
      </c>
      <c r="S604" s="137">
        <f t="shared" si="159"/>
        <v>0</v>
      </c>
      <c r="T604" s="137">
        <f t="shared" si="159"/>
        <v>0</v>
      </c>
      <c r="U604" s="137">
        <f t="shared" si="159"/>
        <v>0</v>
      </c>
      <c r="V604" s="137">
        <f t="shared" si="159"/>
        <v>50</v>
      </c>
      <c r="W604" s="137">
        <f t="shared" si="160"/>
        <v>50</v>
      </c>
      <c r="X604" s="137">
        <f t="shared" si="160"/>
        <v>50</v>
      </c>
      <c r="Y604" s="137">
        <f t="shared" si="160"/>
        <v>50</v>
      </c>
      <c r="Z604" s="137">
        <f t="shared" si="160"/>
        <v>50</v>
      </c>
      <c r="AA604" s="137">
        <f t="shared" si="160"/>
        <v>50</v>
      </c>
      <c r="AB604" s="137">
        <f t="shared" si="160"/>
        <v>50</v>
      </c>
      <c r="AC604" s="137">
        <f t="shared" si="160"/>
        <v>50</v>
      </c>
      <c r="AD604" s="137">
        <f t="shared" si="160"/>
        <v>0</v>
      </c>
      <c r="AE604" s="137">
        <f t="shared" si="160"/>
        <v>0</v>
      </c>
      <c r="AF604" s="137">
        <f t="shared" si="160"/>
        <v>0</v>
      </c>
      <c r="AG604" s="137">
        <f t="shared" si="160"/>
        <v>0</v>
      </c>
      <c r="AH604" s="137">
        <f t="shared" si="160"/>
        <v>0</v>
      </c>
      <c r="AI604" s="137">
        <f t="shared" si="160"/>
        <v>0</v>
      </c>
      <c r="AJ604" s="137">
        <f t="shared" si="160"/>
        <v>0</v>
      </c>
      <c r="AK604" s="136">
        <f ca="1">IF(AND(AND($AK$3&lt;=B604,B604&lt;=$AK$1),B604&lt;&gt;""),1,0)</f>
        <v>1</v>
      </c>
      <c r="AL604" s="136">
        <f>IF(OR(F604="工事・メンテ（共用可）",F604="要調整"),0.5,IF(F604="ヘリ訓練日",0.4,1))</f>
        <v>0.5</v>
      </c>
      <c r="AM604" s="136">
        <v>0.5</v>
      </c>
    </row>
    <row r="605" spans="1:39" ht="37.5">
      <c r="A605" s="149">
        <v>791</v>
      </c>
      <c r="B605" s="210">
        <v>46461</v>
      </c>
      <c r="C605" s="211">
        <v>9</v>
      </c>
      <c r="D605" s="211">
        <v>17</v>
      </c>
      <c r="E605" s="215" t="s">
        <v>88</v>
      </c>
      <c r="F605" s="147" t="s">
        <v>495</v>
      </c>
      <c r="G605" s="154" t="s">
        <v>494</v>
      </c>
      <c r="H605" s="138" t="str">
        <f>IF(OR(G605="中止",G605="取消"),"998",IF(ISNA(MATCH($E605,施設情報!$B$2:$B$96,0)),"999",INDEX(施設情報!$C$2:$C$96,MATCH($E605,施設情報!$B$2:$B$96,0))))</f>
        <v>064</v>
      </c>
      <c r="I605" s="139">
        <f t="shared" si="153"/>
        <v>46461</v>
      </c>
      <c r="J605" s="137" t="str">
        <f t="shared" si="154"/>
        <v>064-46461</v>
      </c>
      <c r="K605" s="137">
        <f t="shared" si="155"/>
        <v>0.375</v>
      </c>
      <c r="L605" s="137">
        <f t="shared" si="156"/>
        <v>0.70833333333333337</v>
      </c>
      <c r="M605" s="137">
        <f t="shared" ref="M605:V614" si="161">IF(AND(M$3&gt;=$K605,M$3&lt;$L605),100*$AM605,0)</f>
        <v>0</v>
      </c>
      <c r="N605" s="137">
        <f t="shared" si="161"/>
        <v>0</v>
      </c>
      <c r="O605" s="137">
        <f t="shared" si="161"/>
        <v>0</v>
      </c>
      <c r="P605" s="137">
        <f t="shared" si="161"/>
        <v>0</v>
      </c>
      <c r="Q605" s="137">
        <f t="shared" si="161"/>
        <v>0</v>
      </c>
      <c r="R605" s="137">
        <f t="shared" si="161"/>
        <v>0</v>
      </c>
      <c r="S605" s="137">
        <f t="shared" si="161"/>
        <v>0</v>
      </c>
      <c r="T605" s="137">
        <f t="shared" si="161"/>
        <v>0</v>
      </c>
      <c r="U605" s="137">
        <f t="shared" si="161"/>
        <v>0</v>
      </c>
      <c r="V605" s="137">
        <f t="shared" si="161"/>
        <v>50</v>
      </c>
      <c r="W605" s="137">
        <f t="shared" ref="W605:AJ614" si="162">IF(AND(W$3&gt;=$K605,W$3&lt;$L605),100*$AM605,0)</f>
        <v>50</v>
      </c>
      <c r="X605" s="137">
        <f t="shared" si="162"/>
        <v>50</v>
      </c>
      <c r="Y605" s="137">
        <f t="shared" si="162"/>
        <v>50</v>
      </c>
      <c r="Z605" s="137">
        <f t="shared" si="162"/>
        <v>50</v>
      </c>
      <c r="AA605" s="137">
        <f t="shared" si="162"/>
        <v>50</v>
      </c>
      <c r="AB605" s="137">
        <f t="shared" si="162"/>
        <v>50</v>
      </c>
      <c r="AC605" s="137">
        <f t="shared" si="162"/>
        <v>50</v>
      </c>
      <c r="AD605" s="137">
        <f t="shared" si="162"/>
        <v>0</v>
      </c>
      <c r="AE605" s="137">
        <f t="shared" si="162"/>
        <v>0</v>
      </c>
      <c r="AF605" s="137">
        <f t="shared" si="162"/>
        <v>0</v>
      </c>
      <c r="AG605" s="137">
        <f t="shared" si="162"/>
        <v>0</v>
      </c>
      <c r="AH605" s="137">
        <f t="shared" si="162"/>
        <v>0</v>
      </c>
      <c r="AI605" s="137">
        <f t="shared" si="162"/>
        <v>0</v>
      </c>
      <c r="AJ605" s="137">
        <f t="shared" si="162"/>
        <v>0</v>
      </c>
      <c r="AK605" s="136">
        <f ca="1">IF(AND(AND($AK$3&lt;=B605,B605&lt;=$AK$1),B605&lt;&gt;""),1,0)</f>
        <v>1</v>
      </c>
      <c r="AL605" s="136">
        <f>IF(OR(F605="工事・メンテ（共用可）",F605="要調整"),0.5,IF(F605="ヘリ訓練日",0.4,1))</f>
        <v>0.5</v>
      </c>
      <c r="AM605" s="136">
        <v>0.5</v>
      </c>
    </row>
    <row r="606" spans="1:39" ht="37.5">
      <c r="A606" s="149">
        <v>792</v>
      </c>
      <c r="B606" s="210">
        <v>46461</v>
      </c>
      <c r="C606" s="211">
        <v>9</v>
      </c>
      <c r="D606" s="211">
        <v>17</v>
      </c>
      <c r="E606" s="215" t="s">
        <v>89</v>
      </c>
      <c r="F606" s="147" t="s">
        <v>492</v>
      </c>
      <c r="G606" s="154" t="s">
        <v>494</v>
      </c>
      <c r="H606" s="138" t="str">
        <f>IF(OR(G606="中止",G606="取消"),"998",IF(ISNA(MATCH($E606,施設情報!$B$2:$B$96,0)),"999",INDEX(施設情報!$C$2:$C$96,MATCH($E606,施設情報!$B$2:$B$96,0))))</f>
        <v>019</v>
      </c>
      <c r="I606" s="139">
        <f t="shared" si="153"/>
        <v>46461</v>
      </c>
      <c r="J606" s="137" t="str">
        <f t="shared" si="154"/>
        <v>019-46461</v>
      </c>
      <c r="K606" s="137">
        <f t="shared" si="155"/>
        <v>0.375</v>
      </c>
      <c r="L606" s="137">
        <f t="shared" si="156"/>
        <v>0.70833333333333337</v>
      </c>
      <c r="M606" s="137">
        <f t="shared" si="161"/>
        <v>0</v>
      </c>
      <c r="N606" s="137">
        <f t="shared" si="161"/>
        <v>0</v>
      </c>
      <c r="O606" s="137">
        <f t="shared" si="161"/>
        <v>0</v>
      </c>
      <c r="P606" s="137">
        <f t="shared" si="161"/>
        <v>0</v>
      </c>
      <c r="Q606" s="137">
        <f t="shared" si="161"/>
        <v>0</v>
      </c>
      <c r="R606" s="137">
        <f t="shared" si="161"/>
        <v>0</v>
      </c>
      <c r="S606" s="137">
        <f t="shared" si="161"/>
        <v>0</v>
      </c>
      <c r="T606" s="137">
        <f t="shared" si="161"/>
        <v>0</v>
      </c>
      <c r="U606" s="137">
        <f t="shared" si="161"/>
        <v>0</v>
      </c>
      <c r="V606" s="137">
        <f t="shared" si="161"/>
        <v>100</v>
      </c>
      <c r="W606" s="137">
        <f t="shared" si="162"/>
        <v>100</v>
      </c>
      <c r="X606" s="137">
        <f t="shared" si="162"/>
        <v>100</v>
      </c>
      <c r="Y606" s="137">
        <f t="shared" si="162"/>
        <v>100</v>
      </c>
      <c r="Z606" s="137">
        <f t="shared" si="162"/>
        <v>100</v>
      </c>
      <c r="AA606" s="137">
        <f t="shared" si="162"/>
        <v>100</v>
      </c>
      <c r="AB606" s="137">
        <f t="shared" si="162"/>
        <v>100</v>
      </c>
      <c r="AC606" s="137">
        <f t="shared" si="162"/>
        <v>100</v>
      </c>
      <c r="AD606" s="137">
        <f t="shared" si="162"/>
        <v>0</v>
      </c>
      <c r="AE606" s="137">
        <f t="shared" si="162"/>
        <v>0</v>
      </c>
      <c r="AF606" s="137">
        <f t="shared" si="162"/>
        <v>0</v>
      </c>
      <c r="AG606" s="137">
        <f t="shared" si="162"/>
        <v>0</v>
      </c>
      <c r="AH606" s="137">
        <f t="shared" si="162"/>
        <v>0</v>
      </c>
      <c r="AI606" s="137">
        <f t="shared" si="162"/>
        <v>0</v>
      </c>
      <c r="AJ606" s="137">
        <f t="shared" si="162"/>
        <v>0</v>
      </c>
      <c r="AK606" s="136">
        <f ca="1">IF(AND(AND($AK$3&lt;=B606,B606&lt;=$AK$1),B606&lt;&gt;""),1,0)</f>
        <v>1</v>
      </c>
      <c r="AL606" s="136">
        <f>IF(OR(F606="工事・メンテ（共用可）",F606="要調整"),0.5,IF(F606="ヘリ訓練日",0.4,1))</f>
        <v>1</v>
      </c>
      <c r="AM606" s="136">
        <v>1</v>
      </c>
    </row>
    <row r="607" spans="1:39" ht="37.5">
      <c r="A607" s="149">
        <v>793</v>
      </c>
      <c r="B607" s="210">
        <v>46461</v>
      </c>
      <c r="C607" s="211">
        <v>9</v>
      </c>
      <c r="D607" s="211">
        <v>17</v>
      </c>
      <c r="E607" s="215" t="s">
        <v>90</v>
      </c>
      <c r="F607" s="147" t="s">
        <v>492</v>
      </c>
      <c r="G607" s="154" t="s">
        <v>494</v>
      </c>
      <c r="H607" s="138" t="str">
        <f>IF(OR(G607="中止",G607="取消"),"998",IF(ISNA(MATCH($E607,施設情報!$B$2:$B$96,0)),"999",INDEX(施設情報!$C$2:$C$96,MATCH($E607,施設情報!$B$2:$B$96,0))))</f>
        <v>018</v>
      </c>
      <c r="I607" s="139">
        <f t="shared" si="153"/>
        <v>46461</v>
      </c>
      <c r="J607" s="137" t="str">
        <f t="shared" si="154"/>
        <v>018-46461</v>
      </c>
      <c r="K607" s="137">
        <f t="shared" si="155"/>
        <v>0.375</v>
      </c>
      <c r="L607" s="137">
        <f t="shared" si="156"/>
        <v>0.70833333333333337</v>
      </c>
      <c r="M607" s="137">
        <f t="shared" si="161"/>
        <v>0</v>
      </c>
      <c r="N607" s="137">
        <f t="shared" si="161"/>
        <v>0</v>
      </c>
      <c r="O607" s="137">
        <f t="shared" si="161"/>
        <v>0</v>
      </c>
      <c r="P607" s="137">
        <f t="shared" si="161"/>
        <v>0</v>
      </c>
      <c r="Q607" s="137">
        <f t="shared" si="161"/>
        <v>0</v>
      </c>
      <c r="R607" s="137">
        <f t="shared" si="161"/>
        <v>0</v>
      </c>
      <c r="S607" s="137">
        <f t="shared" si="161"/>
        <v>0</v>
      </c>
      <c r="T607" s="137">
        <f t="shared" si="161"/>
        <v>0</v>
      </c>
      <c r="U607" s="137">
        <f t="shared" si="161"/>
        <v>0</v>
      </c>
      <c r="V607" s="137">
        <f t="shared" si="161"/>
        <v>100</v>
      </c>
      <c r="W607" s="137">
        <f t="shared" si="162"/>
        <v>100</v>
      </c>
      <c r="X607" s="137">
        <f t="shared" si="162"/>
        <v>100</v>
      </c>
      <c r="Y607" s="137">
        <f t="shared" si="162"/>
        <v>100</v>
      </c>
      <c r="Z607" s="137">
        <f t="shared" si="162"/>
        <v>100</v>
      </c>
      <c r="AA607" s="137">
        <f t="shared" si="162"/>
        <v>100</v>
      </c>
      <c r="AB607" s="137">
        <f t="shared" si="162"/>
        <v>100</v>
      </c>
      <c r="AC607" s="137">
        <f t="shared" si="162"/>
        <v>100</v>
      </c>
      <c r="AD607" s="137">
        <f t="shared" si="162"/>
        <v>0</v>
      </c>
      <c r="AE607" s="137">
        <f t="shared" si="162"/>
        <v>0</v>
      </c>
      <c r="AF607" s="137">
        <f t="shared" si="162"/>
        <v>0</v>
      </c>
      <c r="AG607" s="137">
        <f t="shared" si="162"/>
        <v>0</v>
      </c>
      <c r="AH607" s="137">
        <f t="shared" si="162"/>
        <v>0</v>
      </c>
      <c r="AI607" s="137">
        <f t="shared" si="162"/>
        <v>0</v>
      </c>
      <c r="AJ607" s="137">
        <f t="shared" si="162"/>
        <v>0</v>
      </c>
      <c r="AK607" s="136">
        <f ca="1">IF(AND(AND($AK$3&lt;=B607,B607&lt;=$AK$1),B607&lt;&gt;""),1,0)</f>
        <v>1</v>
      </c>
      <c r="AL607" s="136">
        <f>IF(OR(F607="工事・メンテ（共用可）",F607="要調整"),0.5,IF(F607="ヘリ訓練日",0.4,1))</f>
        <v>1</v>
      </c>
      <c r="AM607" s="136">
        <v>1</v>
      </c>
    </row>
    <row r="608" spans="1:39" ht="56.25">
      <c r="A608" s="149">
        <v>378</v>
      </c>
      <c r="B608" s="150">
        <v>46462</v>
      </c>
      <c r="C608" s="156">
        <v>0</v>
      </c>
      <c r="D608" s="156">
        <v>24</v>
      </c>
      <c r="E608" s="152" t="s">
        <v>52</v>
      </c>
      <c r="F608" s="151" t="s">
        <v>95</v>
      </c>
      <c r="G608" s="205" t="s">
        <v>1</v>
      </c>
      <c r="H608" s="138" t="str">
        <f>IF(OR(G608="中止",G608="取消"),"998",IF(ISNA(MATCH($E608,施設情報!$B$2:$B$96,0)),"999",INDEX(施設情報!$C$2:$C$96,MATCH($E608,施設情報!$B$2:$B$96,0))))</f>
        <v>024</v>
      </c>
      <c r="I608" s="139">
        <f t="shared" si="153"/>
        <v>46462</v>
      </c>
      <c r="J608" s="137" t="str">
        <f t="shared" si="154"/>
        <v>024-46462</v>
      </c>
      <c r="K608" s="137">
        <f t="shared" si="155"/>
        <v>0</v>
      </c>
      <c r="L608" s="137">
        <f t="shared" si="156"/>
        <v>1</v>
      </c>
      <c r="M608" s="137">
        <f t="shared" si="161"/>
        <v>100</v>
      </c>
      <c r="N608" s="137">
        <f t="shared" si="161"/>
        <v>100</v>
      </c>
      <c r="O608" s="137">
        <f t="shared" si="161"/>
        <v>100</v>
      </c>
      <c r="P608" s="137">
        <f t="shared" si="161"/>
        <v>100</v>
      </c>
      <c r="Q608" s="137">
        <f t="shared" si="161"/>
        <v>100</v>
      </c>
      <c r="R608" s="137">
        <f t="shared" si="161"/>
        <v>100</v>
      </c>
      <c r="S608" s="137">
        <f t="shared" si="161"/>
        <v>100</v>
      </c>
      <c r="T608" s="137">
        <f t="shared" si="161"/>
        <v>100</v>
      </c>
      <c r="U608" s="137">
        <f t="shared" si="161"/>
        <v>100</v>
      </c>
      <c r="V608" s="137">
        <f t="shared" si="161"/>
        <v>100</v>
      </c>
      <c r="W608" s="137">
        <f t="shared" si="162"/>
        <v>100</v>
      </c>
      <c r="X608" s="137">
        <f t="shared" si="162"/>
        <v>100</v>
      </c>
      <c r="Y608" s="137">
        <f t="shared" si="162"/>
        <v>100</v>
      </c>
      <c r="Z608" s="137">
        <f t="shared" si="162"/>
        <v>100</v>
      </c>
      <c r="AA608" s="137">
        <f t="shared" si="162"/>
        <v>100</v>
      </c>
      <c r="AB608" s="137">
        <f t="shared" si="162"/>
        <v>100</v>
      </c>
      <c r="AC608" s="137">
        <f t="shared" si="162"/>
        <v>100</v>
      </c>
      <c r="AD608" s="137">
        <f t="shared" si="162"/>
        <v>100</v>
      </c>
      <c r="AE608" s="137">
        <f t="shared" si="162"/>
        <v>100</v>
      </c>
      <c r="AF608" s="137">
        <f t="shared" si="162"/>
        <v>100</v>
      </c>
      <c r="AG608" s="137">
        <f t="shared" si="162"/>
        <v>100</v>
      </c>
      <c r="AH608" s="137">
        <f t="shared" si="162"/>
        <v>100</v>
      </c>
      <c r="AI608" s="137">
        <f t="shared" si="162"/>
        <v>100</v>
      </c>
      <c r="AJ608" s="137">
        <f t="shared" si="162"/>
        <v>100</v>
      </c>
      <c r="AK608" s="136">
        <f ca="1">IF(AND(AND($AK$3&lt;=B608,B608&lt;=$AK$1),B608&lt;&gt;""),1,0)</f>
        <v>1</v>
      </c>
      <c r="AL608" s="136">
        <f>IF(OR(F608="工事・メンテ（共用可）",F608="要調整"),0.5,IF(F608="ヘリ訓練日",0.4,1))</f>
        <v>1</v>
      </c>
      <c r="AM608" s="136">
        <v>1</v>
      </c>
    </row>
    <row r="609" spans="1:39" ht="56.25">
      <c r="A609" s="149">
        <v>379</v>
      </c>
      <c r="B609" s="150">
        <v>46463</v>
      </c>
      <c r="C609" s="156">
        <v>0</v>
      </c>
      <c r="D609" s="156">
        <v>24</v>
      </c>
      <c r="E609" s="152" t="s">
        <v>52</v>
      </c>
      <c r="F609" s="151" t="s">
        <v>95</v>
      </c>
      <c r="G609" s="205" t="s">
        <v>1</v>
      </c>
      <c r="H609" s="138" t="str">
        <f>IF(OR(G609="中止",G609="取消"),"998",IF(ISNA(MATCH($E609,施設情報!$B$2:$B$96,0)),"999",INDEX(施設情報!$C$2:$C$96,MATCH($E609,施設情報!$B$2:$B$96,0))))</f>
        <v>024</v>
      </c>
      <c r="I609" s="139">
        <f t="shared" si="153"/>
        <v>46463</v>
      </c>
      <c r="J609" s="137" t="str">
        <f t="shared" si="154"/>
        <v>024-46463</v>
      </c>
      <c r="K609" s="137">
        <f t="shared" si="155"/>
        <v>0</v>
      </c>
      <c r="L609" s="137">
        <f t="shared" si="156"/>
        <v>1</v>
      </c>
      <c r="M609" s="137">
        <f t="shared" si="161"/>
        <v>100</v>
      </c>
      <c r="N609" s="137">
        <f t="shared" si="161"/>
        <v>100</v>
      </c>
      <c r="O609" s="137">
        <f t="shared" si="161"/>
        <v>100</v>
      </c>
      <c r="P609" s="137">
        <f t="shared" si="161"/>
        <v>100</v>
      </c>
      <c r="Q609" s="137">
        <f t="shared" si="161"/>
        <v>100</v>
      </c>
      <c r="R609" s="137">
        <f t="shared" si="161"/>
        <v>100</v>
      </c>
      <c r="S609" s="137">
        <f t="shared" si="161"/>
        <v>100</v>
      </c>
      <c r="T609" s="137">
        <f t="shared" si="161"/>
        <v>100</v>
      </c>
      <c r="U609" s="137">
        <f t="shared" si="161"/>
        <v>100</v>
      </c>
      <c r="V609" s="137">
        <f t="shared" si="161"/>
        <v>100</v>
      </c>
      <c r="W609" s="137">
        <f t="shared" si="162"/>
        <v>100</v>
      </c>
      <c r="X609" s="137">
        <f t="shared" si="162"/>
        <v>100</v>
      </c>
      <c r="Y609" s="137">
        <f t="shared" si="162"/>
        <v>100</v>
      </c>
      <c r="Z609" s="137">
        <f t="shared" si="162"/>
        <v>100</v>
      </c>
      <c r="AA609" s="137">
        <f t="shared" si="162"/>
        <v>100</v>
      </c>
      <c r="AB609" s="137">
        <f t="shared" si="162"/>
        <v>100</v>
      </c>
      <c r="AC609" s="137">
        <f t="shared" si="162"/>
        <v>100</v>
      </c>
      <c r="AD609" s="137">
        <f t="shared" si="162"/>
        <v>100</v>
      </c>
      <c r="AE609" s="137">
        <f t="shared" si="162"/>
        <v>100</v>
      </c>
      <c r="AF609" s="137">
        <f t="shared" si="162"/>
        <v>100</v>
      </c>
      <c r="AG609" s="137">
        <f t="shared" si="162"/>
        <v>100</v>
      </c>
      <c r="AH609" s="137">
        <f t="shared" si="162"/>
        <v>100</v>
      </c>
      <c r="AI609" s="137">
        <f t="shared" si="162"/>
        <v>100</v>
      </c>
      <c r="AJ609" s="137">
        <f t="shared" si="162"/>
        <v>100</v>
      </c>
      <c r="AK609" s="136">
        <f ca="1">IF(AND(AND($AK$3&lt;=B609,B609&lt;=$AK$1),B609&lt;&gt;""),1,0)</f>
        <v>1</v>
      </c>
      <c r="AL609" s="136">
        <f>IF(OR(F609="工事・メンテ（共用可）",F609="要調整"),0.5,IF(F609="ヘリ訓練日",0.4,1))</f>
        <v>1</v>
      </c>
      <c r="AM609" s="136">
        <v>1</v>
      </c>
    </row>
    <row r="610" spans="1:39" ht="56.25">
      <c r="A610" s="149">
        <v>380</v>
      </c>
      <c r="B610" s="150">
        <v>46464</v>
      </c>
      <c r="C610" s="156">
        <v>0</v>
      </c>
      <c r="D610" s="156">
        <v>24</v>
      </c>
      <c r="E610" s="152" t="s">
        <v>52</v>
      </c>
      <c r="F610" s="151" t="s">
        <v>95</v>
      </c>
      <c r="G610" s="205" t="s">
        <v>1</v>
      </c>
      <c r="H610" s="138" t="str">
        <f>IF(OR(G610="中止",G610="取消"),"998",IF(ISNA(MATCH($E610,施設情報!$B$2:$B$96,0)),"999",INDEX(施設情報!$C$2:$C$96,MATCH($E610,施設情報!$B$2:$B$96,0))))</f>
        <v>024</v>
      </c>
      <c r="I610" s="139">
        <f t="shared" si="153"/>
        <v>46464</v>
      </c>
      <c r="J610" s="137" t="str">
        <f t="shared" si="154"/>
        <v>024-46464</v>
      </c>
      <c r="K610" s="137">
        <f t="shared" si="155"/>
        <v>0</v>
      </c>
      <c r="L610" s="137">
        <f t="shared" si="156"/>
        <v>1</v>
      </c>
      <c r="M610" s="137">
        <f t="shared" si="161"/>
        <v>100</v>
      </c>
      <c r="N610" s="137">
        <f t="shared" si="161"/>
        <v>100</v>
      </c>
      <c r="O610" s="137">
        <f t="shared" si="161"/>
        <v>100</v>
      </c>
      <c r="P610" s="137">
        <f t="shared" si="161"/>
        <v>100</v>
      </c>
      <c r="Q610" s="137">
        <f t="shared" si="161"/>
        <v>100</v>
      </c>
      <c r="R610" s="137">
        <f t="shared" si="161"/>
        <v>100</v>
      </c>
      <c r="S610" s="137">
        <f t="shared" si="161"/>
        <v>100</v>
      </c>
      <c r="T610" s="137">
        <f t="shared" si="161"/>
        <v>100</v>
      </c>
      <c r="U610" s="137">
        <f t="shared" si="161"/>
        <v>100</v>
      </c>
      <c r="V610" s="137">
        <f t="shared" si="161"/>
        <v>100</v>
      </c>
      <c r="W610" s="137">
        <f t="shared" si="162"/>
        <v>100</v>
      </c>
      <c r="X610" s="137">
        <f t="shared" si="162"/>
        <v>100</v>
      </c>
      <c r="Y610" s="137">
        <f t="shared" si="162"/>
        <v>100</v>
      </c>
      <c r="Z610" s="137">
        <f t="shared" si="162"/>
        <v>100</v>
      </c>
      <c r="AA610" s="137">
        <f t="shared" si="162"/>
        <v>100</v>
      </c>
      <c r="AB610" s="137">
        <f t="shared" si="162"/>
        <v>100</v>
      </c>
      <c r="AC610" s="137">
        <f t="shared" si="162"/>
        <v>100</v>
      </c>
      <c r="AD610" s="137">
        <f t="shared" si="162"/>
        <v>100</v>
      </c>
      <c r="AE610" s="137">
        <f t="shared" si="162"/>
        <v>100</v>
      </c>
      <c r="AF610" s="137">
        <f t="shared" si="162"/>
        <v>100</v>
      </c>
      <c r="AG610" s="137">
        <f t="shared" si="162"/>
        <v>100</v>
      </c>
      <c r="AH610" s="137">
        <f t="shared" si="162"/>
        <v>100</v>
      </c>
      <c r="AI610" s="137">
        <f t="shared" si="162"/>
        <v>100</v>
      </c>
      <c r="AJ610" s="137">
        <f t="shared" si="162"/>
        <v>100</v>
      </c>
      <c r="AK610" s="136">
        <f ca="1">IF(AND(AND($AK$3&lt;=B610,B610&lt;=$AK$1),B610&lt;&gt;""),1,0)</f>
        <v>1</v>
      </c>
      <c r="AL610" s="136">
        <f>IF(OR(F610="工事・メンテ（共用可）",F610="要調整"),0.5,IF(F610="ヘリ訓練日",0.4,1))</f>
        <v>1</v>
      </c>
      <c r="AM610" s="136">
        <v>1</v>
      </c>
    </row>
    <row r="611" spans="1:39" ht="56.25">
      <c r="A611" s="149">
        <v>874</v>
      </c>
      <c r="B611" s="210">
        <v>46464</v>
      </c>
      <c r="C611" s="211">
        <v>9</v>
      </c>
      <c r="D611" s="211">
        <v>11</v>
      </c>
      <c r="E611" s="215" t="s">
        <v>32</v>
      </c>
      <c r="F611" s="147" t="s">
        <v>95</v>
      </c>
      <c r="G611" s="154" t="s">
        <v>1</v>
      </c>
      <c r="H611" s="138" t="str">
        <f>IF(OR(G611="中止",G611="取消"),"998",IF(ISNA(MATCH($E611,施設情報!$B$2:$B$96,0)),"999",INDEX(施設情報!$C$2:$C$96,MATCH($E611,施設情報!$B$2:$B$96,0))))</f>
        <v>039</v>
      </c>
      <c r="I611" s="139">
        <f t="shared" si="153"/>
        <v>46464</v>
      </c>
      <c r="J611" s="137" t="str">
        <f t="shared" si="154"/>
        <v>039-46464</v>
      </c>
      <c r="K611" s="137">
        <f t="shared" si="155"/>
        <v>0.375</v>
      </c>
      <c r="L611" s="137">
        <f t="shared" si="156"/>
        <v>0.45833333333333331</v>
      </c>
      <c r="M611" s="137">
        <f t="shared" si="161"/>
        <v>0</v>
      </c>
      <c r="N611" s="137">
        <f t="shared" si="161"/>
        <v>0</v>
      </c>
      <c r="O611" s="137">
        <f t="shared" si="161"/>
        <v>0</v>
      </c>
      <c r="P611" s="137">
        <f t="shared" si="161"/>
        <v>0</v>
      </c>
      <c r="Q611" s="137">
        <f t="shared" si="161"/>
        <v>0</v>
      </c>
      <c r="R611" s="137">
        <f t="shared" si="161"/>
        <v>0</v>
      </c>
      <c r="S611" s="137">
        <f t="shared" si="161"/>
        <v>0</v>
      </c>
      <c r="T611" s="137">
        <f t="shared" si="161"/>
        <v>0</v>
      </c>
      <c r="U611" s="137">
        <f t="shared" si="161"/>
        <v>0</v>
      </c>
      <c r="V611" s="137">
        <f t="shared" si="161"/>
        <v>100</v>
      </c>
      <c r="W611" s="137">
        <f t="shared" si="162"/>
        <v>100</v>
      </c>
      <c r="X611" s="137">
        <f t="shared" si="162"/>
        <v>0</v>
      </c>
      <c r="Y611" s="137">
        <f t="shared" si="162"/>
        <v>0</v>
      </c>
      <c r="Z611" s="137">
        <f t="shared" si="162"/>
        <v>0</v>
      </c>
      <c r="AA611" s="137">
        <f t="shared" si="162"/>
        <v>0</v>
      </c>
      <c r="AB611" s="137">
        <f t="shared" si="162"/>
        <v>0</v>
      </c>
      <c r="AC611" s="137">
        <f t="shared" si="162"/>
        <v>0</v>
      </c>
      <c r="AD611" s="137">
        <f t="shared" si="162"/>
        <v>0</v>
      </c>
      <c r="AE611" s="137">
        <f t="shared" si="162"/>
        <v>0</v>
      </c>
      <c r="AF611" s="137">
        <f t="shared" si="162"/>
        <v>0</v>
      </c>
      <c r="AG611" s="137">
        <f t="shared" si="162"/>
        <v>0</v>
      </c>
      <c r="AH611" s="137">
        <f t="shared" si="162"/>
        <v>0</v>
      </c>
      <c r="AI611" s="137">
        <f t="shared" si="162"/>
        <v>0</v>
      </c>
      <c r="AJ611" s="137">
        <f t="shared" si="162"/>
        <v>0</v>
      </c>
      <c r="AK611" s="136">
        <f ca="1">IF(AND(AND($AK$3&lt;=B611,B611&lt;=$AK$1),B611&lt;&gt;""),1,0)</f>
        <v>1</v>
      </c>
      <c r="AL611" s="136">
        <f>IF(OR(F611="工事・メンテ（共用可）",F611="要調整"),0.5,IF(F611="ヘリ訓練日",0.4,1))</f>
        <v>1</v>
      </c>
      <c r="AM611" s="136">
        <v>1</v>
      </c>
    </row>
    <row r="612" spans="1:39" ht="56.25">
      <c r="A612" s="149">
        <v>875</v>
      </c>
      <c r="B612" s="210">
        <v>46464</v>
      </c>
      <c r="C612" s="211">
        <v>9</v>
      </c>
      <c r="D612" s="211">
        <v>11</v>
      </c>
      <c r="E612" s="215" t="s">
        <v>33</v>
      </c>
      <c r="F612" s="147" t="s">
        <v>95</v>
      </c>
      <c r="G612" s="154" t="s">
        <v>1</v>
      </c>
      <c r="H612" s="138" t="str">
        <f>IF(OR(G612="中止",G612="取消"),"998",IF(ISNA(MATCH($E612,施設情報!$B$2:$B$96,0)),"999",INDEX(施設情報!$C$2:$C$96,MATCH($E612,施設情報!$B$2:$B$96,0))))</f>
        <v>038</v>
      </c>
      <c r="I612" s="139">
        <f t="shared" si="153"/>
        <v>46464</v>
      </c>
      <c r="J612" s="137" t="str">
        <f t="shared" si="154"/>
        <v>038-46464</v>
      </c>
      <c r="K612" s="137">
        <f t="shared" si="155"/>
        <v>0.375</v>
      </c>
      <c r="L612" s="137">
        <f t="shared" si="156"/>
        <v>0.45833333333333331</v>
      </c>
      <c r="M612" s="137">
        <f t="shared" si="161"/>
        <v>0</v>
      </c>
      <c r="N612" s="137">
        <f t="shared" si="161"/>
        <v>0</v>
      </c>
      <c r="O612" s="137">
        <f t="shared" si="161"/>
        <v>0</v>
      </c>
      <c r="P612" s="137">
        <f t="shared" si="161"/>
        <v>0</v>
      </c>
      <c r="Q612" s="137">
        <f t="shared" si="161"/>
        <v>0</v>
      </c>
      <c r="R612" s="137">
        <f t="shared" si="161"/>
        <v>0</v>
      </c>
      <c r="S612" s="137">
        <f t="shared" si="161"/>
        <v>0</v>
      </c>
      <c r="T612" s="137">
        <f t="shared" si="161"/>
        <v>0</v>
      </c>
      <c r="U612" s="137">
        <f t="shared" si="161"/>
        <v>0</v>
      </c>
      <c r="V612" s="137">
        <f t="shared" si="161"/>
        <v>100</v>
      </c>
      <c r="W612" s="137">
        <f t="shared" si="162"/>
        <v>100</v>
      </c>
      <c r="X612" s="137">
        <f t="shared" si="162"/>
        <v>0</v>
      </c>
      <c r="Y612" s="137">
        <f t="shared" si="162"/>
        <v>0</v>
      </c>
      <c r="Z612" s="137">
        <f t="shared" si="162"/>
        <v>0</v>
      </c>
      <c r="AA612" s="137">
        <f t="shared" si="162"/>
        <v>0</v>
      </c>
      <c r="AB612" s="137">
        <f t="shared" si="162"/>
        <v>0</v>
      </c>
      <c r="AC612" s="137">
        <f t="shared" si="162"/>
        <v>0</v>
      </c>
      <c r="AD612" s="137">
        <f t="shared" si="162"/>
        <v>0</v>
      </c>
      <c r="AE612" s="137">
        <f t="shared" si="162"/>
        <v>0</v>
      </c>
      <c r="AF612" s="137">
        <f t="shared" si="162"/>
        <v>0</v>
      </c>
      <c r="AG612" s="137">
        <f t="shared" si="162"/>
        <v>0</v>
      </c>
      <c r="AH612" s="137">
        <f t="shared" si="162"/>
        <v>0</v>
      </c>
      <c r="AI612" s="137">
        <f t="shared" si="162"/>
        <v>0</v>
      </c>
      <c r="AJ612" s="137">
        <f t="shared" si="162"/>
        <v>0</v>
      </c>
      <c r="AK612" s="136">
        <f ca="1">IF(AND(AND($AK$3&lt;=B612,B612&lt;=$AK$1),B612&lt;&gt;""),1,0)</f>
        <v>1</v>
      </c>
      <c r="AL612" s="136">
        <f>IF(OR(F612="工事・メンテ（共用可）",F612="要調整"),0.5,IF(F612="ヘリ訓練日",0.4,1))</f>
        <v>1</v>
      </c>
      <c r="AM612" s="136">
        <v>1</v>
      </c>
    </row>
    <row r="613" spans="1:39" ht="56.25">
      <c r="A613" s="149">
        <v>876</v>
      </c>
      <c r="B613" s="210">
        <v>46464</v>
      </c>
      <c r="C613" s="211">
        <v>9</v>
      </c>
      <c r="D613" s="211">
        <v>11</v>
      </c>
      <c r="E613" s="215" t="s">
        <v>34</v>
      </c>
      <c r="F613" s="147" t="s">
        <v>95</v>
      </c>
      <c r="G613" s="154" t="s">
        <v>1</v>
      </c>
      <c r="H613" s="138" t="str">
        <f>IF(OR(G613="中止",G613="取消"),"998",IF(ISNA(MATCH($E613,施設情報!$B$2:$B$96,0)),"999",INDEX(施設情報!$C$2:$C$96,MATCH($E613,施設情報!$B$2:$B$96,0))))</f>
        <v>040</v>
      </c>
      <c r="I613" s="139">
        <f t="shared" si="153"/>
        <v>46464</v>
      </c>
      <c r="J613" s="137" t="str">
        <f t="shared" si="154"/>
        <v>040-46464</v>
      </c>
      <c r="K613" s="137">
        <f t="shared" si="155"/>
        <v>0.375</v>
      </c>
      <c r="L613" s="137">
        <f t="shared" si="156"/>
        <v>0.45833333333333331</v>
      </c>
      <c r="M613" s="137">
        <f t="shared" si="161"/>
        <v>0</v>
      </c>
      <c r="N613" s="137">
        <f t="shared" si="161"/>
        <v>0</v>
      </c>
      <c r="O613" s="137">
        <f t="shared" si="161"/>
        <v>0</v>
      </c>
      <c r="P613" s="137">
        <f t="shared" si="161"/>
        <v>0</v>
      </c>
      <c r="Q613" s="137">
        <f t="shared" si="161"/>
        <v>0</v>
      </c>
      <c r="R613" s="137">
        <f t="shared" si="161"/>
        <v>0</v>
      </c>
      <c r="S613" s="137">
        <f t="shared" si="161"/>
        <v>0</v>
      </c>
      <c r="T613" s="137">
        <f t="shared" si="161"/>
        <v>0</v>
      </c>
      <c r="U613" s="137">
        <f t="shared" si="161"/>
        <v>0</v>
      </c>
      <c r="V613" s="137">
        <f t="shared" si="161"/>
        <v>100</v>
      </c>
      <c r="W613" s="137">
        <f t="shared" si="162"/>
        <v>100</v>
      </c>
      <c r="X613" s="137">
        <f t="shared" si="162"/>
        <v>0</v>
      </c>
      <c r="Y613" s="137">
        <f t="shared" si="162"/>
        <v>0</v>
      </c>
      <c r="Z613" s="137">
        <f t="shared" si="162"/>
        <v>0</v>
      </c>
      <c r="AA613" s="137">
        <f t="shared" si="162"/>
        <v>0</v>
      </c>
      <c r="AB613" s="137">
        <f t="shared" si="162"/>
        <v>0</v>
      </c>
      <c r="AC613" s="137">
        <f t="shared" si="162"/>
        <v>0</v>
      </c>
      <c r="AD613" s="137">
        <f t="shared" si="162"/>
        <v>0</v>
      </c>
      <c r="AE613" s="137">
        <f t="shared" si="162"/>
        <v>0</v>
      </c>
      <c r="AF613" s="137">
        <f t="shared" si="162"/>
        <v>0</v>
      </c>
      <c r="AG613" s="137">
        <f t="shared" si="162"/>
        <v>0</v>
      </c>
      <c r="AH613" s="137">
        <f t="shared" si="162"/>
        <v>0</v>
      </c>
      <c r="AI613" s="137">
        <f t="shared" si="162"/>
        <v>0</v>
      </c>
      <c r="AJ613" s="137">
        <f t="shared" si="162"/>
        <v>0</v>
      </c>
      <c r="AK613" s="136">
        <f ca="1">IF(AND(AND($AK$3&lt;=B613,B613&lt;=$AK$1),B613&lt;&gt;""),1,0)</f>
        <v>1</v>
      </c>
      <c r="AL613" s="136">
        <f>IF(OR(F613="工事・メンテ（共用可）",F613="要調整"),0.5,IF(F613="ヘリ訓練日",0.4,1))</f>
        <v>1</v>
      </c>
      <c r="AM613" s="136">
        <v>1</v>
      </c>
    </row>
    <row r="614" spans="1:39" ht="56.25">
      <c r="A614" s="149">
        <v>877</v>
      </c>
      <c r="B614" s="210">
        <v>46464</v>
      </c>
      <c r="C614" s="211">
        <v>9</v>
      </c>
      <c r="D614" s="211">
        <v>11</v>
      </c>
      <c r="E614" s="215" t="s">
        <v>35</v>
      </c>
      <c r="F614" s="147" t="s">
        <v>95</v>
      </c>
      <c r="G614" s="154" t="s">
        <v>1</v>
      </c>
      <c r="H614" s="138" t="str">
        <f>IF(OR(G614="中止",G614="取消"),"998",IF(ISNA(MATCH($E614,施設情報!$B$2:$B$96,0)),"999",INDEX(施設情報!$C$2:$C$96,MATCH($E614,施設情報!$B$2:$B$96,0))))</f>
        <v>041</v>
      </c>
      <c r="I614" s="139">
        <f t="shared" si="153"/>
        <v>46464</v>
      </c>
      <c r="J614" s="137" t="str">
        <f t="shared" si="154"/>
        <v>041-46464</v>
      </c>
      <c r="K614" s="137">
        <f t="shared" si="155"/>
        <v>0.375</v>
      </c>
      <c r="L614" s="137">
        <f t="shared" si="156"/>
        <v>0.45833333333333331</v>
      </c>
      <c r="M614" s="137">
        <f t="shared" si="161"/>
        <v>0</v>
      </c>
      <c r="N614" s="137">
        <f t="shared" si="161"/>
        <v>0</v>
      </c>
      <c r="O614" s="137">
        <f t="shared" si="161"/>
        <v>0</v>
      </c>
      <c r="P614" s="137">
        <f t="shared" si="161"/>
        <v>0</v>
      </c>
      <c r="Q614" s="137">
        <f t="shared" si="161"/>
        <v>0</v>
      </c>
      <c r="R614" s="137">
        <f t="shared" si="161"/>
        <v>0</v>
      </c>
      <c r="S614" s="137">
        <f t="shared" si="161"/>
        <v>0</v>
      </c>
      <c r="T614" s="137">
        <f t="shared" si="161"/>
        <v>0</v>
      </c>
      <c r="U614" s="137">
        <f t="shared" si="161"/>
        <v>0</v>
      </c>
      <c r="V614" s="137">
        <f t="shared" si="161"/>
        <v>100</v>
      </c>
      <c r="W614" s="137">
        <f t="shared" si="162"/>
        <v>100</v>
      </c>
      <c r="X614" s="137">
        <f t="shared" si="162"/>
        <v>0</v>
      </c>
      <c r="Y614" s="137">
        <f t="shared" si="162"/>
        <v>0</v>
      </c>
      <c r="Z614" s="137">
        <f t="shared" si="162"/>
        <v>0</v>
      </c>
      <c r="AA614" s="137">
        <f t="shared" si="162"/>
        <v>0</v>
      </c>
      <c r="AB614" s="137">
        <f t="shared" si="162"/>
        <v>0</v>
      </c>
      <c r="AC614" s="137">
        <f t="shared" si="162"/>
        <v>0</v>
      </c>
      <c r="AD614" s="137">
        <f t="shared" si="162"/>
        <v>0</v>
      </c>
      <c r="AE614" s="137">
        <f t="shared" si="162"/>
        <v>0</v>
      </c>
      <c r="AF614" s="137">
        <f t="shared" si="162"/>
        <v>0</v>
      </c>
      <c r="AG614" s="137">
        <f t="shared" si="162"/>
        <v>0</v>
      </c>
      <c r="AH614" s="137">
        <f t="shared" si="162"/>
        <v>0</v>
      </c>
      <c r="AI614" s="137">
        <f t="shared" si="162"/>
        <v>0</v>
      </c>
      <c r="AJ614" s="137">
        <f t="shared" si="162"/>
        <v>0</v>
      </c>
      <c r="AK614" s="136">
        <f ca="1">IF(AND(AND($AK$3&lt;=B614,B614&lt;=$AK$1),B614&lt;&gt;""),1,0)</f>
        <v>1</v>
      </c>
      <c r="AL614" s="136">
        <f>IF(OR(F614="工事・メンテ（共用可）",F614="要調整"),0.5,IF(F614="ヘリ訓練日",0.4,1))</f>
        <v>1</v>
      </c>
      <c r="AM614" s="136">
        <v>1</v>
      </c>
    </row>
    <row r="615" spans="1:39" ht="56.25">
      <c r="A615" s="149">
        <v>878</v>
      </c>
      <c r="B615" s="210">
        <v>46464</v>
      </c>
      <c r="C615" s="211">
        <v>9</v>
      </c>
      <c r="D615" s="211">
        <v>11</v>
      </c>
      <c r="E615" s="215" t="s">
        <v>36</v>
      </c>
      <c r="F615" s="147" t="s">
        <v>95</v>
      </c>
      <c r="G615" s="154" t="s">
        <v>1</v>
      </c>
      <c r="H615" s="138" t="str">
        <f>IF(OR(G615="中止",G615="取消"),"998",IF(ISNA(MATCH($E615,施設情報!$B$2:$B$96,0)),"999",INDEX(施設情報!$C$2:$C$96,MATCH($E615,施設情報!$B$2:$B$96,0))))</f>
        <v>042</v>
      </c>
      <c r="I615" s="139">
        <f t="shared" si="153"/>
        <v>46464</v>
      </c>
      <c r="J615" s="137" t="str">
        <f t="shared" si="154"/>
        <v>042-46464</v>
      </c>
      <c r="K615" s="137">
        <f t="shared" si="155"/>
        <v>0.375</v>
      </c>
      <c r="L615" s="137">
        <f t="shared" si="156"/>
        <v>0.45833333333333331</v>
      </c>
      <c r="M615" s="137">
        <f t="shared" ref="M615:V624" si="163">IF(AND(M$3&gt;=$K615,M$3&lt;$L615),100*$AM615,0)</f>
        <v>0</v>
      </c>
      <c r="N615" s="137">
        <f t="shared" si="163"/>
        <v>0</v>
      </c>
      <c r="O615" s="137">
        <f t="shared" si="163"/>
        <v>0</v>
      </c>
      <c r="P615" s="137">
        <f t="shared" si="163"/>
        <v>0</v>
      </c>
      <c r="Q615" s="137">
        <f t="shared" si="163"/>
        <v>0</v>
      </c>
      <c r="R615" s="137">
        <f t="shared" si="163"/>
        <v>0</v>
      </c>
      <c r="S615" s="137">
        <f t="shared" si="163"/>
        <v>0</v>
      </c>
      <c r="T615" s="137">
        <f t="shared" si="163"/>
        <v>0</v>
      </c>
      <c r="U615" s="137">
        <f t="shared" si="163"/>
        <v>0</v>
      </c>
      <c r="V615" s="137">
        <f t="shared" si="163"/>
        <v>100</v>
      </c>
      <c r="W615" s="137">
        <f t="shared" ref="W615:AJ624" si="164">IF(AND(W$3&gt;=$K615,W$3&lt;$L615),100*$AM615,0)</f>
        <v>100</v>
      </c>
      <c r="X615" s="137">
        <f t="shared" si="164"/>
        <v>0</v>
      </c>
      <c r="Y615" s="137">
        <f t="shared" si="164"/>
        <v>0</v>
      </c>
      <c r="Z615" s="137">
        <f t="shared" si="164"/>
        <v>0</v>
      </c>
      <c r="AA615" s="137">
        <f t="shared" si="164"/>
        <v>0</v>
      </c>
      <c r="AB615" s="137">
        <f t="shared" si="164"/>
        <v>0</v>
      </c>
      <c r="AC615" s="137">
        <f t="shared" si="164"/>
        <v>0</v>
      </c>
      <c r="AD615" s="137">
        <f t="shared" si="164"/>
        <v>0</v>
      </c>
      <c r="AE615" s="137">
        <f t="shared" si="164"/>
        <v>0</v>
      </c>
      <c r="AF615" s="137">
        <f t="shared" si="164"/>
        <v>0</v>
      </c>
      <c r="AG615" s="137">
        <f t="shared" si="164"/>
        <v>0</v>
      </c>
      <c r="AH615" s="137">
        <f t="shared" si="164"/>
        <v>0</v>
      </c>
      <c r="AI615" s="137">
        <f t="shared" si="164"/>
        <v>0</v>
      </c>
      <c r="AJ615" s="137">
        <f t="shared" si="164"/>
        <v>0</v>
      </c>
      <c r="AK615" s="136">
        <f ca="1">IF(AND(AND($AK$3&lt;=B615,B615&lt;=$AK$1),B615&lt;&gt;""),1,0)</f>
        <v>1</v>
      </c>
      <c r="AL615" s="136">
        <f>IF(OR(F615="工事・メンテ（共用可）",F615="要調整"),0.5,IF(F615="ヘリ訓練日",0.4,1))</f>
        <v>1</v>
      </c>
      <c r="AM615" s="136">
        <v>1</v>
      </c>
    </row>
    <row r="616" spans="1:39" ht="56.25">
      <c r="A616" s="149">
        <v>879</v>
      </c>
      <c r="B616" s="210">
        <v>46464</v>
      </c>
      <c r="C616" s="211">
        <v>9</v>
      </c>
      <c r="D616" s="211">
        <v>11</v>
      </c>
      <c r="E616" s="215" t="s">
        <v>37</v>
      </c>
      <c r="F616" s="147" t="s">
        <v>95</v>
      </c>
      <c r="G616" s="154" t="s">
        <v>1</v>
      </c>
      <c r="H616" s="138" t="str">
        <f>IF(OR(G616="中止",G616="取消"),"998",IF(ISNA(MATCH($E616,施設情報!$B$2:$B$96,0)),"999",INDEX(施設情報!$C$2:$C$96,MATCH($E616,施設情報!$B$2:$B$96,0))))</f>
        <v>043</v>
      </c>
      <c r="I616" s="139">
        <f t="shared" si="153"/>
        <v>46464</v>
      </c>
      <c r="J616" s="137" t="str">
        <f t="shared" si="154"/>
        <v>043-46464</v>
      </c>
      <c r="K616" s="137">
        <f t="shared" si="155"/>
        <v>0.375</v>
      </c>
      <c r="L616" s="137">
        <f t="shared" si="156"/>
        <v>0.45833333333333331</v>
      </c>
      <c r="M616" s="137">
        <f t="shared" si="163"/>
        <v>0</v>
      </c>
      <c r="N616" s="137">
        <f t="shared" si="163"/>
        <v>0</v>
      </c>
      <c r="O616" s="137">
        <f t="shared" si="163"/>
        <v>0</v>
      </c>
      <c r="P616" s="137">
        <f t="shared" si="163"/>
        <v>0</v>
      </c>
      <c r="Q616" s="137">
        <f t="shared" si="163"/>
        <v>0</v>
      </c>
      <c r="R616" s="137">
        <f t="shared" si="163"/>
        <v>0</v>
      </c>
      <c r="S616" s="137">
        <f t="shared" si="163"/>
        <v>0</v>
      </c>
      <c r="T616" s="137">
        <f t="shared" si="163"/>
        <v>0</v>
      </c>
      <c r="U616" s="137">
        <f t="shared" si="163"/>
        <v>0</v>
      </c>
      <c r="V616" s="137">
        <f t="shared" si="163"/>
        <v>100</v>
      </c>
      <c r="W616" s="137">
        <f t="shared" si="164"/>
        <v>100</v>
      </c>
      <c r="X616" s="137">
        <f t="shared" si="164"/>
        <v>0</v>
      </c>
      <c r="Y616" s="137">
        <f t="shared" si="164"/>
        <v>0</v>
      </c>
      <c r="Z616" s="137">
        <f t="shared" si="164"/>
        <v>0</v>
      </c>
      <c r="AA616" s="137">
        <f t="shared" si="164"/>
        <v>0</v>
      </c>
      <c r="AB616" s="137">
        <f t="shared" si="164"/>
        <v>0</v>
      </c>
      <c r="AC616" s="137">
        <f t="shared" si="164"/>
        <v>0</v>
      </c>
      <c r="AD616" s="137">
        <f t="shared" si="164"/>
        <v>0</v>
      </c>
      <c r="AE616" s="137">
        <f t="shared" si="164"/>
        <v>0</v>
      </c>
      <c r="AF616" s="137">
        <f t="shared" si="164"/>
        <v>0</v>
      </c>
      <c r="AG616" s="137">
        <f t="shared" si="164"/>
        <v>0</v>
      </c>
      <c r="AH616" s="137">
        <f t="shared" si="164"/>
        <v>0</v>
      </c>
      <c r="AI616" s="137">
        <f t="shared" si="164"/>
        <v>0</v>
      </c>
      <c r="AJ616" s="137">
        <f t="shared" si="164"/>
        <v>0</v>
      </c>
      <c r="AK616" s="136">
        <f ca="1">IF(AND(AND($AK$3&lt;=B616,B616&lt;=$AK$1),B616&lt;&gt;""),1,0)</f>
        <v>1</v>
      </c>
      <c r="AL616" s="136">
        <f>IF(OR(F616="工事・メンテ（共用可）",F616="要調整"),0.5,IF(F616="ヘリ訓練日",0.4,1))</f>
        <v>1</v>
      </c>
      <c r="AM616" s="136">
        <v>1</v>
      </c>
    </row>
    <row r="617" spans="1:39" ht="56.25">
      <c r="A617" s="149">
        <v>381</v>
      </c>
      <c r="B617" s="150">
        <v>46465</v>
      </c>
      <c r="C617" s="156">
        <v>0</v>
      </c>
      <c r="D617" s="156">
        <v>24</v>
      </c>
      <c r="E617" s="152" t="s">
        <v>52</v>
      </c>
      <c r="F617" s="151" t="s">
        <v>95</v>
      </c>
      <c r="G617" s="205" t="s">
        <v>1</v>
      </c>
      <c r="H617" s="138" t="str">
        <f>IF(OR(G617="中止",G617="取消"),"998",IF(ISNA(MATCH($E617,施設情報!$B$2:$B$96,0)),"999",INDEX(施設情報!$C$2:$C$96,MATCH($E617,施設情報!$B$2:$B$96,0))))</f>
        <v>024</v>
      </c>
      <c r="I617" s="139">
        <f t="shared" si="153"/>
        <v>46465</v>
      </c>
      <c r="J617" s="137" t="str">
        <f t="shared" si="154"/>
        <v>024-46465</v>
      </c>
      <c r="K617" s="137">
        <f t="shared" si="155"/>
        <v>0</v>
      </c>
      <c r="L617" s="137">
        <f t="shared" si="156"/>
        <v>1</v>
      </c>
      <c r="M617" s="137">
        <f t="shared" si="163"/>
        <v>100</v>
      </c>
      <c r="N617" s="137">
        <f t="shared" si="163"/>
        <v>100</v>
      </c>
      <c r="O617" s="137">
        <f t="shared" si="163"/>
        <v>100</v>
      </c>
      <c r="P617" s="137">
        <f t="shared" si="163"/>
        <v>100</v>
      </c>
      <c r="Q617" s="137">
        <f t="shared" si="163"/>
        <v>100</v>
      </c>
      <c r="R617" s="137">
        <f t="shared" si="163"/>
        <v>100</v>
      </c>
      <c r="S617" s="137">
        <f t="shared" si="163"/>
        <v>100</v>
      </c>
      <c r="T617" s="137">
        <f t="shared" si="163"/>
        <v>100</v>
      </c>
      <c r="U617" s="137">
        <f t="shared" si="163"/>
        <v>100</v>
      </c>
      <c r="V617" s="137">
        <f t="shared" si="163"/>
        <v>100</v>
      </c>
      <c r="W617" s="137">
        <f t="shared" si="164"/>
        <v>100</v>
      </c>
      <c r="X617" s="137">
        <f t="shared" si="164"/>
        <v>100</v>
      </c>
      <c r="Y617" s="137">
        <f t="shared" si="164"/>
        <v>100</v>
      </c>
      <c r="Z617" s="137">
        <f t="shared" si="164"/>
        <v>100</v>
      </c>
      <c r="AA617" s="137">
        <f t="shared" si="164"/>
        <v>100</v>
      </c>
      <c r="AB617" s="137">
        <f t="shared" si="164"/>
        <v>100</v>
      </c>
      <c r="AC617" s="137">
        <f t="shared" si="164"/>
        <v>100</v>
      </c>
      <c r="AD617" s="137">
        <f t="shared" si="164"/>
        <v>100</v>
      </c>
      <c r="AE617" s="137">
        <f t="shared" si="164"/>
        <v>100</v>
      </c>
      <c r="AF617" s="137">
        <f t="shared" si="164"/>
        <v>100</v>
      </c>
      <c r="AG617" s="137">
        <f t="shared" si="164"/>
        <v>100</v>
      </c>
      <c r="AH617" s="137">
        <f t="shared" si="164"/>
        <v>100</v>
      </c>
      <c r="AI617" s="137">
        <f t="shared" si="164"/>
        <v>100</v>
      </c>
      <c r="AJ617" s="137">
        <f t="shared" si="164"/>
        <v>100</v>
      </c>
      <c r="AK617" s="136">
        <f ca="1">IF(AND(AND($AK$3&lt;=B617,B617&lt;=$AK$1),B617&lt;&gt;""),1,0)</f>
        <v>1</v>
      </c>
      <c r="AL617" s="136">
        <f>IF(OR(F617="工事・メンテ（共用可）",F617="要調整"),0.5,IF(F617="ヘリ訓練日",0.4,1))</f>
        <v>1</v>
      </c>
      <c r="AM617" s="136">
        <v>1</v>
      </c>
    </row>
    <row r="618" spans="1:39" ht="37.5">
      <c r="A618" s="149">
        <v>23</v>
      </c>
      <c r="B618" s="150">
        <v>46466</v>
      </c>
      <c r="C618" s="156">
        <v>0</v>
      </c>
      <c r="D618" s="156">
        <v>24</v>
      </c>
      <c r="E618" s="152" t="s">
        <v>28</v>
      </c>
      <c r="F618" s="151" t="s">
        <v>29</v>
      </c>
      <c r="G618" s="154" t="s">
        <v>1</v>
      </c>
      <c r="H618" s="138" t="str">
        <f>IF(OR(G618="中止",G618="取消"),"998",IF(ISNA(MATCH($E618,施設情報!$B$2:$B$96,0)),"999",INDEX(施設情報!$C$2:$C$96,MATCH($E618,施設情報!$B$2:$B$96,0))))</f>
        <v>001</v>
      </c>
      <c r="I618" s="139">
        <f t="shared" si="153"/>
        <v>46466</v>
      </c>
      <c r="J618" s="137" t="str">
        <f t="shared" si="154"/>
        <v>001-46466</v>
      </c>
      <c r="K618" s="137">
        <f t="shared" si="155"/>
        <v>0</v>
      </c>
      <c r="L618" s="137">
        <f t="shared" si="156"/>
        <v>1</v>
      </c>
      <c r="M618" s="137">
        <f t="shared" si="163"/>
        <v>100</v>
      </c>
      <c r="N618" s="137">
        <f t="shared" si="163"/>
        <v>100</v>
      </c>
      <c r="O618" s="137">
        <f t="shared" si="163"/>
        <v>100</v>
      </c>
      <c r="P618" s="137">
        <f t="shared" si="163"/>
        <v>100</v>
      </c>
      <c r="Q618" s="137">
        <f t="shared" si="163"/>
        <v>100</v>
      </c>
      <c r="R618" s="137">
        <f t="shared" si="163"/>
        <v>100</v>
      </c>
      <c r="S618" s="137">
        <f t="shared" si="163"/>
        <v>100</v>
      </c>
      <c r="T618" s="137">
        <f t="shared" si="163"/>
        <v>100</v>
      </c>
      <c r="U618" s="137">
        <f t="shared" si="163"/>
        <v>100</v>
      </c>
      <c r="V618" s="137">
        <f t="shared" si="163"/>
        <v>100</v>
      </c>
      <c r="W618" s="137">
        <f t="shared" si="164"/>
        <v>100</v>
      </c>
      <c r="X618" s="137">
        <f t="shared" si="164"/>
        <v>100</v>
      </c>
      <c r="Y618" s="137">
        <f t="shared" si="164"/>
        <v>100</v>
      </c>
      <c r="Z618" s="137">
        <f t="shared" si="164"/>
        <v>100</v>
      </c>
      <c r="AA618" s="137">
        <f t="shared" si="164"/>
        <v>100</v>
      </c>
      <c r="AB618" s="137">
        <f t="shared" si="164"/>
        <v>100</v>
      </c>
      <c r="AC618" s="137">
        <f t="shared" si="164"/>
        <v>100</v>
      </c>
      <c r="AD618" s="137">
        <f t="shared" si="164"/>
        <v>100</v>
      </c>
      <c r="AE618" s="137">
        <f t="shared" si="164"/>
        <v>100</v>
      </c>
      <c r="AF618" s="137">
        <f t="shared" si="164"/>
        <v>100</v>
      </c>
      <c r="AG618" s="137">
        <f t="shared" si="164"/>
        <v>100</v>
      </c>
      <c r="AH618" s="137">
        <f t="shared" si="164"/>
        <v>100</v>
      </c>
      <c r="AI618" s="137">
        <f t="shared" si="164"/>
        <v>100</v>
      </c>
      <c r="AJ618" s="137">
        <f t="shared" si="164"/>
        <v>100</v>
      </c>
      <c r="AK618" s="136">
        <f ca="1">IF(AND(AND($AK$3&lt;=B618,B618&lt;=$AK$1),B618&lt;&gt;""),1,0)</f>
        <v>1</v>
      </c>
      <c r="AL618" s="136">
        <f>IF(OR(F618="工事・メンテ（共用可）",F618="要調整"),0.5,IF(F618="ヘリ訓練日",0.4,1))</f>
        <v>1</v>
      </c>
      <c r="AM618" s="136">
        <v>1</v>
      </c>
    </row>
    <row r="619" spans="1:39" ht="56.25">
      <c r="A619" s="149">
        <v>382</v>
      </c>
      <c r="B619" s="150">
        <v>46466</v>
      </c>
      <c r="C619" s="156">
        <v>0</v>
      </c>
      <c r="D619" s="156">
        <v>24</v>
      </c>
      <c r="E619" s="152" t="s">
        <v>52</v>
      </c>
      <c r="F619" s="151" t="s">
        <v>95</v>
      </c>
      <c r="G619" s="205" t="s">
        <v>1</v>
      </c>
      <c r="H619" s="138" t="str">
        <f>IF(OR(G619="中止",G619="取消"),"998",IF(ISNA(MATCH($E619,施設情報!$B$2:$B$96,0)),"999",INDEX(施設情報!$C$2:$C$96,MATCH($E619,施設情報!$B$2:$B$96,0))))</f>
        <v>024</v>
      </c>
      <c r="I619" s="139">
        <f t="shared" si="153"/>
        <v>46466</v>
      </c>
      <c r="J619" s="137" t="str">
        <f t="shared" si="154"/>
        <v>024-46466</v>
      </c>
      <c r="K619" s="137">
        <f t="shared" si="155"/>
        <v>0</v>
      </c>
      <c r="L619" s="137">
        <f t="shared" si="156"/>
        <v>1</v>
      </c>
      <c r="M619" s="137">
        <f t="shared" si="163"/>
        <v>100</v>
      </c>
      <c r="N619" s="137">
        <f t="shared" si="163"/>
        <v>100</v>
      </c>
      <c r="O619" s="137">
        <f t="shared" si="163"/>
        <v>100</v>
      </c>
      <c r="P619" s="137">
        <f t="shared" si="163"/>
        <v>100</v>
      </c>
      <c r="Q619" s="137">
        <f t="shared" si="163"/>
        <v>100</v>
      </c>
      <c r="R619" s="137">
        <f t="shared" si="163"/>
        <v>100</v>
      </c>
      <c r="S619" s="137">
        <f t="shared" si="163"/>
        <v>100</v>
      </c>
      <c r="T619" s="137">
        <f t="shared" si="163"/>
        <v>100</v>
      </c>
      <c r="U619" s="137">
        <f t="shared" si="163"/>
        <v>100</v>
      </c>
      <c r="V619" s="137">
        <f t="shared" si="163"/>
        <v>100</v>
      </c>
      <c r="W619" s="137">
        <f t="shared" si="164"/>
        <v>100</v>
      </c>
      <c r="X619" s="137">
        <f t="shared" si="164"/>
        <v>100</v>
      </c>
      <c r="Y619" s="137">
        <f t="shared" si="164"/>
        <v>100</v>
      </c>
      <c r="Z619" s="137">
        <f t="shared" si="164"/>
        <v>100</v>
      </c>
      <c r="AA619" s="137">
        <f t="shared" si="164"/>
        <v>100</v>
      </c>
      <c r="AB619" s="137">
        <f t="shared" si="164"/>
        <v>100</v>
      </c>
      <c r="AC619" s="137">
        <f t="shared" si="164"/>
        <v>100</v>
      </c>
      <c r="AD619" s="137">
        <f t="shared" si="164"/>
        <v>100</v>
      </c>
      <c r="AE619" s="137">
        <f t="shared" si="164"/>
        <v>100</v>
      </c>
      <c r="AF619" s="137">
        <f t="shared" si="164"/>
        <v>100</v>
      </c>
      <c r="AG619" s="137">
        <f t="shared" si="164"/>
        <v>100</v>
      </c>
      <c r="AH619" s="137">
        <f t="shared" si="164"/>
        <v>100</v>
      </c>
      <c r="AI619" s="137">
        <f t="shared" si="164"/>
        <v>100</v>
      </c>
      <c r="AJ619" s="137">
        <f t="shared" si="164"/>
        <v>100</v>
      </c>
      <c r="AK619" s="136">
        <f ca="1">IF(AND(AND($AK$3&lt;=B619,B619&lt;=$AK$1),B619&lt;&gt;""),1,0)</f>
        <v>1</v>
      </c>
      <c r="AL619" s="136">
        <f>IF(OR(F619="工事・メンテ（共用可）",F619="要調整"),0.5,IF(F619="ヘリ訓練日",0.4,1))</f>
        <v>1</v>
      </c>
      <c r="AM619" s="136">
        <v>1</v>
      </c>
    </row>
    <row r="620" spans="1:39" ht="37.5">
      <c r="A620" s="149">
        <v>24</v>
      </c>
      <c r="B620" s="150">
        <v>46467</v>
      </c>
      <c r="C620" s="156">
        <v>0</v>
      </c>
      <c r="D620" s="156">
        <v>24</v>
      </c>
      <c r="E620" s="152" t="s">
        <v>28</v>
      </c>
      <c r="F620" s="151" t="s">
        <v>29</v>
      </c>
      <c r="G620" s="154" t="s">
        <v>1</v>
      </c>
      <c r="H620" s="138" t="str">
        <f>IF(OR(G620="中止",G620="取消"),"998",IF(ISNA(MATCH($E620,施設情報!$B$2:$B$96,0)),"999",INDEX(施設情報!$C$2:$C$96,MATCH($E620,施設情報!$B$2:$B$96,0))))</f>
        <v>001</v>
      </c>
      <c r="I620" s="139">
        <f t="shared" si="153"/>
        <v>46467</v>
      </c>
      <c r="J620" s="137" t="str">
        <f t="shared" si="154"/>
        <v>001-46467</v>
      </c>
      <c r="K620" s="137">
        <f t="shared" si="155"/>
        <v>0</v>
      </c>
      <c r="L620" s="137">
        <f t="shared" si="156"/>
        <v>1</v>
      </c>
      <c r="M620" s="137">
        <f t="shared" si="163"/>
        <v>100</v>
      </c>
      <c r="N620" s="137">
        <f t="shared" si="163"/>
        <v>100</v>
      </c>
      <c r="O620" s="137">
        <f t="shared" si="163"/>
        <v>100</v>
      </c>
      <c r="P620" s="137">
        <f t="shared" si="163"/>
        <v>100</v>
      </c>
      <c r="Q620" s="137">
        <f t="shared" si="163"/>
        <v>100</v>
      </c>
      <c r="R620" s="137">
        <f t="shared" si="163"/>
        <v>100</v>
      </c>
      <c r="S620" s="137">
        <f t="shared" si="163"/>
        <v>100</v>
      </c>
      <c r="T620" s="137">
        <f t="shared" si="163"/>
        <v>100</v>
      </c>
      <c r="U620" s="137">
        <f t="shared" si="163"/>
        <v>100</v>
      </c>
      <c r="V620" s="137">
        <f t="shared" si="163"/>
        <v>100</v>
      </c>
      <c r="W620" s="137">
        <f t="shared" si="164"/>
        <v>100</v>
      </c>
      <c r="X620" s="137">
        <f t="shared" si="164"/>
        <v>100</v>
      </c>
      <c r="Y620" s="137">
        <f t="shared" si="164"/>
        <v>100</v>
      </c>
      <c r="Z620" s="137">
        <f t="shared" si="164"/>
        <v>100</v>
      </c>
      <c r="AA620" s="137">
        <f t="shared" si="164"/>
        <v>100</v>
      </c>
      <c r="AB620" s="137">
        <f t="shared" si="164"/>
        <v>100</v>
      </c>
      <c r="AC620" s="137">
        <f t="shared" si="164"/>
        <v>100</v>
      </c>
      <c r="AD620" s="137">
        <f t="shared" si="164"/>
        <v>100</v>
      </c>
      <c r="AE620" s="137">
        <f t="shared" si="164"/>
        <v>100</v>
      </c>
      <c r="AF620" s="137">
        <f t="shared" si="164"/>
        <v>100</v>
      </c>
      <c r="AG620" s="137">
        <f t="shared" si="164"/>
        <v>100</v>
      </c>
      <c r="AH620" s="137">
        <f t="shared" si="164"/>
        <v>100</v>
      </c>
      <c r="AI620" s="137">
        <f t="shared" si="164"/>
        <v>100</v>
      </c>
      <c r="AJ620" s="137">
        <f t="shared" si="164"/>
        <v>100</v>
      </c>
      <c r="AK620" s="136">
        <f ca="1">IF(AND(AND($AK$3&lt;=B620,B620&lt;=$AK$1),B620&lt;&gt;""),1,0)</f>
        <v>1</v>
      </c>
      <c r="AL620" s="136">
        <f>IF(OR(F620="工事・メンテ（共用可）",F620="要調整"),0.5,IF(F620="ヘリ訓練日",0.4,1))</f>
        <v>1</v>
      </c>
      <c r="AM620" s="136">
        <v>1</v>
      </c>
    </row>
    <row r="621" spans="1:39" ht="37.5">
      <c r="A621" s="149">
        <v>109</v>
      </c>
      <c r="B621" s="150">
        <v>46467</v>
      </c>
      <c r="C621" s="156">
        <v>0</v>
      </c>
      <c r="D621" s="156">
        <v>24</v>
      </c>
      <c r="E621" s="152" t="s">
        <v>28</v>
      </c>
      <c r="F621" s="151" t="s">
        <v>29</v>
      </c>
      <c r="G621" s="154" t="s">
        <v>1</v>
      </c>
      <c r="H621" s="138" t="str">
        <f>IF(OR(G621="中止",G621="取消"),"998",IF(ISNA(MATCH($E621,施設情報!$B$2:$B$96,0)),"999",INDEX(施設情報!$C$2:$C$96,MATCH($E621,施設情報!$B$2:$B$96,0))))</f>
        <v>001</v>
      </c>
      <c r="I621" s="139">
        <f t="shared" si="153"/>
        <v>46467</v>
      </c>
      <c r="J621" s="137" t="str">
        <f t="shared" si="154"/>
        <v>001-46467</v>
      </c>
      <c r="K621" s="137">
        <f t="shared" si="155"/>
        <v>0</v>
      </c>
      <c r="L621" s="137">
        <f t="shared" si="156"/>
        <v>1</v>
      </c>
      <c r="M621" s="137">
        <f t="shared" si="163"/>
        <v>100</v>
      </c>
      <c r="N621" s="137">
        <f t="shared" si="163"/>
        <v>100</v>
      </c>
      <c r="O621" s="137">
        <f t="shared" si="163"/>
        <v>100</v>
      </c>
      <c r="P621" s="137">
        <f t="shared" si="163"/>
        <v>100</v>
      </c>
      <c r="Q621" s="137">
        <f t="shared" si="163"/>
        <v>100</v>
      </c>
      <c r="R621" s="137">
        <f t="shared" si="163"/>
        <v>100</v>
      </c>
      <c r="S621" s="137">
        <f t="shared" si="163"/>
        <v>100</v>
      </c>
      <c r="T621" s="137">
        <f t="shared" si="163"/>
        <v>100</v>
      </c>
      <c r="U621" s="137">
        <f t="shared" si="163"/>
        <v>100</v>
      </c>
      <c r="V621" s="137">
        <f t="shared" si="163"/>
        <v>100</v>
      </c>
      <c r="W621" s="137">
        <f t="shared" si="164"/>
        <v>100</v>
      </c>
      <c r="X621" s="137">
        <f t="shared" si="164"/>
        <v>100</v>
      </c>
      <c r="Y621" s="137">
        <f t="shared" si="164"/>
        <v>100</v>
      </c>
      <c r="Z621" s="137">
        <f t="shared" si="164"/>
        <v>100</v>
      </c>
      <c r="AA621" s="137">
        <f t="shared" si="164"/>
        <v>100</v>
      </c>
      <c r="AB621" s="137">
        <f t="shared" si="164"/>
        <v>100</v>
      </c>
      <c r="AC621" s="137">
        <f t="shared" si="164"/>
        <v>100</v>
      </c>
      <c r="AD621" s="137">
        <f t="shared" si="164"/>
        <v>100</v>
      </c>
      <c r="AE621" s="137">
        <f t="shared" si="164"/>
        <v>100</v>
      </c>
      <c r="AF621" s="137">
        <f t="shared" si="164"/>
        <v>100</v>
      </c>
      <c r="AG621" s="137">
        <f t="shared" si="164"/>
        <v>100</v>
      </c>
      <c r="AH621" s="137">
        <f t="shared" si="164"/>
        <v>100</v>
      </c>
      <c r="AI621" s="137">
        <f t="shared" si="164"/>
        <v>100</v>
      </c>
      <c r="AJ621" s="137">
        <f t="shared" si="164"/>
        <v>100</v>
      </c>
      <c r="AK621" s="136">
        <f ca="1">IF(AND(AND($AK$3&lt;=B621,B621&lt;=$AK$1),B621&lt;&gt;""),1,0)</f>
        <v>1</v>
      </c>
      <c r="AL621" s="136">
        <f>IF(OR(F621="工事・メンテ（共用可）",F621="要調整"),0.5,IF(F621="ヘリ訓練日",0.4,1))</f>
        <v>1</v>
      </c>
      <c r="AM621" s="136">
        <v>1</v>
      </c>
    </row>
    <row r="622" spans="1:39" ht="56.25">
      <c r="A622" s="149">
        <v>383</v>
      </c>
      <c r="B622" s="150">
        <v>46467</v>
      </c>
      <c r="C622" s="156">
        <v>0</v>
      </c>
      <c r="D622" s="156">
        <v>24</v>
      </c>
      <c r="E622" s="152" t="s">
        <v>52</v>
      </c>
      <c r="F622" s="151" t="s">
        <v>95</v>
      </c>
      <c r="G622" s="205" t="s">
        <v>1</v>
      </c>
      <c r="H622" s="138" t="str">
        <f>IF(OR(G622="中止",G622="取消"),"998",IF(ISNA(MATCH($E622,施設情報!$B$2:$B$96,0)),"999",INDEX(施設情報!$C$2:$C$96,MATCH($E622,施設情報!$B$2:$B$96,0))))</f>
        <v>024</v>
      </c>
      <c r="I622" s="139">
        <f t="shared" si="153"/>
        <v>46467</v>
      </c>
      <c r="J622" s="137" t="str">
        <f t="shared" si="154"/>
        <v>024-46467</v>
      </c>
      <c r="K622" s="137">
        <f t="shared" si="155"/>
        <v>0</v>
      </c>
      <c r="L622" s="137">
        <f t="shared" si="156"/>
        <v>1</v>
      </c>
      <c r="M622" s="137">
        <f t="shared" si="163"/>
        <v>100</v>
      </c>
      <c r="N622" s="137">
        <f t="shared" si="163"/>
        <v>100</v>
      </c>
      <c r="O622" s="137">
        <f t="shared" si="163"/>
        <v>100</v>
      </c>
      <c r="P622" s="137">
        <f t="shared" si="163"/>
        <v>100</v>
      </c>
      <c r="Q622" s="137">
        <f t="shared" si="163"/>
        <v>100</v>
      </c>
      <c r="R622" s="137">
        <f t="shared" si="163"/>
        <v>100</v>
      </c>
      <c r="S622" s="137">
        <f t="shared" si="163"/>
        <v>100</v>
      </c>
      <c r="T622" s="137">
        <f t="shared" si="163"/>
        <v>100</v>
      </c>
      <c r="U622" s="137">
        <f t="shared" si="163"/>
        <v>100</v>
      </c>
      <c r="V622" s="137">
        <f t="shared" si="163"/>
        <v>100</v>
      </c>
      <c r="W622" s="137">
        <f t="shared" si="164"/>
        <v>100</v>
      </c>
      <c r="X622" s="137">
        <f t="shared" si="164"/>
        <v>100</v>
      </c>
      <c r="Y622" s="137">
        <f t="shared" si="164"/>
        <v>100</v>
      </c>
      <c r="Z622" s="137">
        <f t="shared" si="164"/>
        <v>100</v>
      </c>
      <c r="AA622" s="137">
        <f t="shared" si="164"/>
        <v>100</v>
      </c>
      <c r="AB622" s="137">
        <f t="shared" si="164"/>
        <v>100</v>
      </c>
      <c r="AC622" s="137">
        <f t="shared" si="164"/>
        <v>100</v>
      </c>
      <c r="AD622" s="137">
        <f t="shared" si="164"/>
        <v>100</v>
      </c>
      <c r="AE622" s="137">
        <f t="shared" si="164"/>
        <v>100</v>
      </c>
      <c r="AF622" s="137">
        <f t="shared" si="164"/>
        <v>100</v>
      </c>
      <c r="AG622" s="137">
        <f t="shared" si="164"/>
        <v>100</v>
      </c>
      <c r="AH622" s="137">
        <f t="shared" si="164"/>
        <v>100</v>
      </c>
      <c r="AI622" s="137">
        <f t="shared" si="164"/>
        <v>100</v>
      </c>
      <c r="AJ622" s="137">
        <f t="shared" si="164"/>
        <v>100</v>
      </c>
      <c r="AK622" s="136">
        <f ca="1">IF(AND(AND($AK$3&lt;=B622,B622&lt;=$AK$1),B622&lt;&gt;""),1,0)</f>
        <v>1</v>
      </c>
      <c r="AL622" s="136">
        <f>IF(OR(F622="工事・メンテ（共用可）",F622="要調整"),0.5,IF(F622="ヘリ訓練日",0.4,1))</f>
        <v>1</v>
      </c>
      <c r="AM622" s="136">
        <v>1</v>
      </c>
    </row>
    <row r="623" spans="1:39" ht="37.5">
      <c r="A623" s="149">
        <v>110</v>
      </c>
      <c r="B623" s="150">
        <v>46468</v>
      </c>
      <c r="C623" s="156">
        <v>0</v>
      </c>
      <c r="D623" s="156">
        <v>24</v>
      </c>
      <c r="E623" s="152" t="s">
        <v>28</v>
      </c>
      <c r="F623" s="151" t="s">
        <v>29</v>
      </c>
      <c r="G623" s="154" t="s">
        <v>1</v>
      </c>
      <c r="H623" s="138" t="str">
        <f>IF(OR(G623="中止",G623="取消"),"998",IF(ISNA(MATCH($E623,施設情報!$B$2:$B$96,0)),"999",INDEX(施設情報!$C$2:$C$96,MATCH($E623,施設情報!$B$2:$B$96,0))))</f>
        <v>001</v>
      </c>
      <c r="I623" s="139">
        <f t="shared" si="153"/>
        <v>46468</v>
      </c>
      <c r="J623" s="137" t="str">
        <f t="shared" si="154"/>
        <v>001-46468</v>
      </c>
      <c r="K623" s="137">
        <f t="shared" si="155"/>
        <v>0</v>
      </c>
      <c r="L623" s="137">
        <f t="shared" si="156"/>
        <v>1</v>
      </c>
      <c r="M623" s="137">
        <f t="shared" si="163"/>
        <v>100</v>
      </c>
      <c r="N623" s="137">
        <f t="shared" si="163"/>
        <v>100</v>
      </c>
      <c r="O623" s="137">
        <f t="shared" si="163"/>
        <v>100</v>
      </c>
      <c r="P623" s="137">
        <f t="shared" si="163"/>
        <v>100</v>
      </c>
      <c r="Q623" s="137">
        <f t="shared" si="163"/>
        <v>100</v>
      </c>
      <c r="R623" s="137">
        <f t="shared" si="163"/>
        <v>100</v>
      </c>
      <c r="S623" s="137">
        <f t="shared" si="163"/>
        <v>100</v>
      </c>
      <c r="T623" s="137">
        <f t="shared" si="163"/>
        <v>100</v>
      </c>
      <c r="U623" s="137">
        <f t="shared" si="163"/>
        <v>100</v>
      </c>
      <c r="V623" s="137">
        <f t="shared" si="163"/>
        <v>100</v>
      </c>
      <c r="W623" s="137">
        <f t="shared" si="164"/>
        <v>100</v>
      </c>
      <c r="X623" s="137">
        <f t="shared" si="164"/>
        <v>100</v>
      </c>
      <c r="Y623" s="137">
        <f t="shared" si="164"/>
        <v>100</v>
      </c>
      <c r="Z623" s="137">
        <f t="shared" si="164"/>
        <v>100</v>
      </c>
      <c r="AA623" s="137">
        <f t="shared" si="164"/>
        <v>100</v>
      </c>
      <c r="AB623" s="137">
        <f t="shared" si="164"/>
        <v>100</v>
      </c>
      <c r="AC623" s="137">
        <f t="shared" si="164"/>
        <v>100</v>
      </c>
      <c r="AD623" s="137">
        <f t="shared" si="164"/>
        <v>100</v>
      </c>
      <c r="AE623" s="137">
        <f t="shared" si="164"/>
        <v>100</v>
      </c>
      <c r="AF623" s="137">
        <f t="shared" si="164"/>
        <v>100</v>
      </c>
      <c r="AG623" s="137">
        <f t="shared" si="164"/>
        <v>100</v>
      </c>
      <c r="AH623" s="137">
        <f t="shared" si="164"/>
        <v>100</v>
      </c>
      <c r="AI623" s="137">
        <f t="shared" si="164"/>
        <v>100</v>
      </c>
      <c r="AJ623" s="137">
        <f t="shared" si="164"/>
        <v>100</v>
      </c>
      <c r="AK623" s="136">
        <f ca="1">IF(AND(AND($AK$3&lt;=B623,B623&lt;=$AK$1),B623&lt;&gt;""),1,0)</f>
        <v>1</v>
      </c>
      <c r="AL623" s="136">
        <f>IF(OR(F623="工事・メンテ（共用可）",F623="要調整"),0.5,IF(F623="ヘリ訓練日",0.4,1))</f>
        <v>1</v>
      </c>
      <c r="AM623" s="136">
        <v>1</v>
      </c>
    </row>
    <row r="624" spans="1:39" ht="56.25">
      <c r="A624" s="149">
        <v>384</v>
      </c>
      <c r="B624" s="150">
        <v>46468</v>
      </c>
      <c r="C624" s="156">
        <v>0</v>
      </c>
      <c r="D624" s="156">
        <v>24</v>
      </c>
      <c r="E624" s="152" t="s">
        <v>52</v>
      </c>
      <c r="F624" s="151" t="s">
        <v>95</v>
      </c>
      <c r="G624" s="205" t="s">
        <v>1</v>
      </c>
      <c r="H624" s="138" t="str">
        <f>IF(OR(G624="中止",G624="取消"),"998",IF(ISNA(MATCH($E624,施設情報!$B$2:$B$96,0)),"999",INDEX(施設情報!$C$2:$C$96,MATCH($E624,施設情報!$B$2:$B$96,0))))</f>
        <v>024</v>
      </c>
      <c r="I624" s="139">
        <f t="shared" si="153"/>
        <v>46468</v>
      </c>
      <c r="J624" s="137" t="str">
        <f t="shared" si="154"/>
        <v>024-46468</v>
      </c>
      <c r="K624" s="137">
        <f t="shared" si="155"/>
        <v>0</v>
      </c>
      <c r="L624" s="137">
        <f t="shared" si="156"/>
        <v>1</v>
      </c>
      <c r="M624" s="137">
        <f t="shared" si="163"/>
        <v>100</v>
      </c>
      <c r="N624" s="137">
        <f t="shared" si="163"/>
        <v>100</v>
      </c>
      <c r="O624" s="137">
        <f t="shared" si="163"/>
        <v>100</v>
      </c>
      <c r="P624" s="137">
        <f t="shared" si="163"/>
        <v>100</v>
      </c>
      <c r="Q624" s="137">
        <f t="shared" si="163"/>
        <v>100</v>
      </c>
      <c r="R624" s="137">
        <f t="shared" si="163"/>
        <v>100</v>
      </c>
      <c r="S624" s="137">
        <f t="shared" si="163"/>
        <v>100</v>
      </c>
      <c r="T624" s="137">
        <f t="shared" si="163"/>
        <v>100</v>
      </c>
      <c r="U624" s="137">
        <f t="shared" si="163"/>
        <v>100</v>
      </c>
      <c r="V624" s="137">
        <f t="shared" si="163"/>
        <v>100</v>
      </c>
      <c r="W624" s="137">
        <f t="shared" si="164"/>
        <v>100</v>
      </c>
      <c r="X624" s="137">
        <f t="shared" si="164"/>
        <v>100</v>
      </c>
      <c r="Y624" s="137">
        <f t="shared" si="164"/>
        <v>100</v>
      </c>
      <c r="Z624" s="137">
        <f t="shared" si="164"/>
        <v>100</v>
      </c>
      <c r="AA624" s="137">
        <f t="shared" si="164"/>
        <v>100</v>
      </c>
      <c r="AB624" s="137">
        <f t="shared" si="164"/>
        <v>100</v>
      </c>
      <c r="AC624" s="137">
        <f t="shared" si="164"/>
        <v>100</v>
      </c>
      <c r="AD624" s="137">
        <f t="shared" si="164"/>
        <v>100</v>
      </c>
      <c r="AE624" s="137">
        <f t="shared" si="164"/>
        <v>100</v>
      </c>
      <c r="AF624" s="137">
        <f t="shared" si="164"/>
        <v>100</v>
      </c>
      <c r="AG624" s="137">
        <f t="shared" si="164"/>
        <v>100</v>
      </c>
      <c r="AH624" s="137">
        <f t="shared" si="164"/>
        <v>100</v>
      </c>
      <c r="AI624" s="137">
        <f t="shared" si="164"/>
        <v>100</v>
      </c>
      <c r="AJ624" s="137">
        <f t="shared" si="164"/>
        <v>100</v>
      </c>
      <c r="AK624" s="136">
        <f ca="1">IF(AND(AND($AK$3&lt;=B624,B624&lt;=$AK$1),B624&lt;&gt;""),1,0)</f>
        <v>1</v>
      </c>
      <c r="AL624" s="136">
        <f>IF(OR(F624="工事・メンテ（共用可）",F624="要調整"),0.5,IF(F624="ヘリ訓練日",0.4,1))</f>
        <v>1</v>
      </c>
      <c r="AM624" s="136">
        <v>1</v>
      </c>
    </row>
    <row r="625" spans="1:39" ht="56.25">
      <c r="A625" s="149">
        <v>385</v>
      </c>
      <c r="B625" s="150">
        <v>46469</v>
      </c>
      <c r="C625" s="156">
        <v>0</v>
      </c>
      <c r="D625" s="156">
        <v>24</v>
      </c>
      <c r="E625" s="152" t="s">
        <v>52</v>
      </c>
      <c r="F625" s="151" t="s">
        <v>95</v>
      </c>
      <c r="G625" s="205" t="s">
        <v>1</v>
      </c>
      <c r="H625" s="138" t="str">
        <f>IF(OR(G625="中止",G625="取消"),"998",IF(ISNA(MATCH($E625,施設情報!$B$2:$B$96,0)),"999",INDEX(施設情報!$C$2:$C$96,MATCH($E625,施設情報!$B$2:$B$96,0))))</f>
        <v>024</v>
      </c>
      <c r="I625" s="139">
        <f t="shared" si="153"/>
        <v>46469</v>
      </c>
      <c r="J625" s="137" t="str">
        <f t="shared" si="154"/>
        <v>024-46469</v>
      </c>
      <c r="K625" s="137">
        <f t="shared" si="155"/>
        <v>0</v>
      </c>
      <c r="L625" s="137">
        <f t="shared" si="156"/>
        <v>1</v>
      </c>
      <c r="M625" s="137">
        <f t="shared" ref="M625:V634" si="165">IF(AND(M$3&gt;=$K625,M$3&lt;$L625),100*$AM625,0)</f>
        <v>100</v>
      </c>
      <c r="N625" s="137">
        <f t="shared" si="165"/>
        <v>100</v>
      </c>
      <c r="O625" s="137">
        <f t="shared" si="165"/>
        <v>100</v>
      </c>
      <c r="P625" s="137">
        <f t="shared" si="165"/>
        <v>100</v>
      </c>
      <c r="Q625" s="137">
        <f t="shared" si="165"/>
        <v>100</v>
      </c>
      <c r="R625" s="137">
        <f t="shared" si="165"/>
        <v>100</v>
      </c>
      <c r="S625" s="137">
        <f t="shared" si="165"/>
        <v>100</v>
      </c>
      <c r="T625" s="137">
        <f t="shared" si="165"/>
        <v>100</v>
      </c>
      <c r="U625" s="137">
        <f t="shared" si="165"/>
        <v>100</v>
      </c>
      <c r="V625" s="137">
        <f t="shared" si="165"/>
        <v>100</v>
      </c>
      <c r="W625" s="137">
        <f t="shared" ref="W625:AJ634" si="166">IF(AND(W$3&gt;=$K625,W$3&lt;$L625),100*$AM625,0)</f>
        <v>100</v>
      </c>
      <c r="X625" s="137">
        <f t="shared" si="166"/>
        <v>100</v>
      </c>
      <c r="Y625" s="137">
        <f t="shared" si="166"/>
        <v>100</v>
      </c>
      <c r="Z625" s="137">
        <f t="shared" si="166"/>
        <v>100</v>
      </c>
      <c r="AA625" s="137">
        <f t="shared" si="166"/>
        <v>100</v>
      </c>
      <c r="AB625" s="137">
        <f t="shared" si="166"/>
        <v>100</v>
      </c>
      <c r="AC625" s="137">
        <f t="shared" si="166"/>
        <v>100</v>
      </c>
      <c r="AD625" s="137">
        <f t="shared" si="166"/>
        <v>100</v>
      </c>
      <c r="AE625" s="137">
        <f t="shared" si="166"/>
        <v>100</v>
      </c>
      <c r="AF625" s="137">
        <f t="shared" si="166"/>
        <v>100</v>
      </c>
      <c r="AG625" s="137">
        <f t="shared" si="166"/>
        <v>100</v>
      </c>
      <c r="AH625" s="137">
        <f t="shared" si="166"/>
        <v>100</v>
      </c>
      <c r="AI625" s="137">
        <f t="shared" si="166"/>
        <v>100</v>
      </c>
      <c r="AJ625" s="137">
        <f t="shared" si="166"/>
        <v>100</v>
      </c>
      <c r="AK625" s="136">
        <f ca="1">IF(AND(AND($AK$3&lt;=B625,B625&lt;=$AK$1),B625&lt;&gt;""),1,0)</f>
        <v>1</v>
      </c>
      <c r="AL625" s="136">
        <f>IF(OR(F625="工事・メンテ（共用可）",F625="要調整"),0.5,IF(F625="ヘリ訓練日",0.4,1))</f>
        <v>1</v>
      </c>
      <c r="AM625" s="136">
        <v>1</v>
      </c>
    </row>
    <row r="626" spans="1:39" ht="56.25">
      <c r="A626" s="149">
        <v>386</v>
      </c>
      <c r="B626" s="150">
        <v>46470</v>
      </c>
      <c r="C626" s="156">
        <v>0</v>
      </c>
      <c r="D626" s="156">
        <v>24</v>
      </c>
      <c r="E626" s="152" t="s">
        <v>52</v>
      </c>
      <c r="F626" s="151" t="s">
        <v>95</v>
      </c>
      <c r="G626" s="205" t="s">
        <v>1</v>
      </c>
      <c r="H626" s="138" t="str">
        <f>IF(OR(G626="中止",G626="取消"),"998",IF(ISNA(MATCH($E626,施設情報!$B$2:$B$96,0)),"999",INDEX(施設情報!$C$2:$C$96,MATCH($E626,施設情報!$B$2:$B$96,0))))</f>
        <v>024</v>
      </c>
      <c r="I626" s="139">
        <f t="shared" si="153"/>
        <v>46470</v>
      </c>
      <c r="J626" s="137" t="str">
        <f t="shared" si="154"/>
        <v>024-46470</v>
      </c>
      <c r="K626" s="137">
        <f t="shared" si="155"/>
        <v>0</v>
      </c>
      <c r="L626" s="137">
        <f t="shared" si="156"/>
        <v>1</v>
      </c>
      <c r="M626" s="137">
        <f t="shared" si="165"/>
        <v>100</v>
      </c>
      <c r="N626" s="137">
        <f t="shared" si="165"/>
        <v>100</v>
      </c>
      <c r="O626" s="137">
        <f t="shared" si="165"/>
        <v>100</v>
      </c>
      <c r="P626" s="137">
        <f t="shared" si="165"/>
        <v>100</v>
      </c>
      <c r="Q626" s="137">
        <f t="shared" si="165"/>
        <v>100</v>
      </c>
      <c r="R626" s="137">
        <f t="shared" si="165"/>
        <v>100</v>
      </c>
      <c r="S626" s="137">
        <f t="shared" si="165"/>
        <v>100</v>
      </c>
      <c r="T626" s="137">
        <f t="shared" si="165"/>
        <v>100</v>
      </c>
      <c r="U626" s="137">
        <f t="shared" si="165"/>
        <v>100</v>
      </c>
      <c r="V626" s="137">
        <f t="shared" si="165"/>
        <v>100</v>
      </c>
      <c r="W626" s="137">
        <f t="shared" si="166"/>
        <v>100</v>
      </c>
      <c r="X626" s="137">
        <f t="shared" si="166"/>
        <v>100</v>
      </c>
      <c r="Y626" s="137">
        <f t="shared" si="166"/>
        <v>100</v>
      </c>
      <c r="Z626" s="137">
        <f t="shared" si="166"/>
        <v>100</v>
      </c>
      <c r="AA626" s="137">
        <f t="shared" si="166"/>
        <v>100</v>
      </c>
      <c r="AB626" s="137">
        <f t="shared" si="166"/>
        <v>100</v>
      </c>
      <c r="AC626" s="137">
        <f t="shared" si="166"/>
        <v>100</v>
      </c>
      <c r="AD626" s="137">
        <f t="shared" si="166"/>
        <v>100</v>
      </c>
      <c r="AE626" s="137">
        <f t="shared" si="166"/>
        <v>100</v>
      </c>
      <c r="AF626" s="137">
        <f t="shared" si="166"/>
        <v>100</v>
      </c>
      <c r="AG626" s="137">
        <f t="shared" si="166"/>
        <v>100</v>
      </c>
      <c r="AH626" s="137">
        <f t="shared" si="166"/>
        <v>100</v>
      </c>
      <c r="AI626" s="137">
        <f t="shared" si="166"/>
        <v>100</v>
      </c>
      <c r="AJ626" s="137">
        <f t="shared" si="166"/>
        <v>100</v>
      </c>
      <c r="AK626" s="136">
        <f ca="1">IF(AND(AND($AK$3&lt;=B626,B626&lt;=$AK$1),B626&lt;&gt;""),1,0)</f>
        <v>1</v>
      </c>
      <c r="AL626" s="136">
        <f>IF(OR(F626="工事・メンテ（共用可）",F626="要調整"),0.5,IF(F626="ヘリ訓練日",0.4,1))</f>
        <v>1</v>
      </c>
      <c r="AM626" s="136">
        <v>1</v>
      </c>
    </row>
    <row r="627" spans="1:39" ht="37.5">
      <c r="A627" s="149">
        <v>856</v>
      </c>
      <c r="B627" s="210">
        <v>46470</v>
      </c>
      <c r="C627" s="211">
        <v>9</v>
      </c>
      <c r="D627" s="211">
        <v>13</v>
      </c>
      <c r="E627" s="215" t="s">
        <v>39</v>
      </c>
      <c r="F627" s="147" t="s">
        <v>95</v>
      </c>
      <c r="G627" s="154" t="s">
        <v>1</v>
      </c>
      <c r="H627" s="138" t="str">
        <f>IF(OR(G627="中止",G627="取消"),"998",IF(ISNA(MATCH($E627,施設情報!$B$2:$B$96,0)),"999",INDEX(施設情報!$C$2:$C$96,MATCH($E627,施設情報!$B$2:$B$96,0))))</f>
        <v>003</v>
      </c>
      <c r="I627" s="139">
        <f t="shared" si="153"/>
        <v>46470</v>
      </c>
      <c r="J627" s="137" t="str">
        <f t="shared" si="154"/>
        <v>003-46470</v>
      </c>
      <c r="K627" s="137">
        <f t="shared" si="155"/>
        <v>0.375</v>
      </c>
      <c r="L627" s="137">
        <f t="shared" si="156"/>
        <v>0.54166666666666663</v>
      </c>
      <c r="M627" s="137">
        <f t="shared" si="165"/>
        <v>0</v>
      </c>
      <c r="N627" s="137">
        <f t="shared" si="165"/>
        <v>0</v>
      </c>
      <c r="O627" s="137">
        <f t="shared" si="165"/>
        <v>0</v>
      </c>
      <c r="P627" s="137">
        <f t="shared" si="165"/>
        <v>0</v>
      </c>
      <c r="Q627" s="137">
        <f t="shared" si="165"/>
        <v>0</v>
      </c>
      <c r="R627" s="137">
        <f t="shared" si="165"/>
        <v>0</v>
      </c>
      <c r="S627" s="137">
        <f t="shared" si="165"/>
        <v>0</v>
      </c>
      <c r="T627" s="137">
        <f t="shared" si="165"/>
        <v>0</v>
      </c>
      <c r="U627" s="137">
        <f t="shared" si="165"/>
        <v>0</v>
      </c>
      <c r="V627" s="137">
        <f t="shared" si="165"/>
        <v>100</v>
      </c>
      <c r="W627" s="137">
        <f t="shared" si="166"/>
        <v>100</v>
      </c>
      <c r="X627" s="137">
        <f t="shared" si="166"/>
        <v>100</v>
      </c>
      <c r="Y627" s="137">
        <f t="shared" si="166"/>
        <v>100</v>
      </c>
      <c r="Z627" s="137">
        <f t="shared" si="166"/>
        <v>0</v>
      </c>
      <c r="AA627" s="137">
        <f t="shared" si="166"/>
        <v>0</v>
      </c>
      <c r="AB627" s="137">
        <f t="shared" si="166"/>
        <v>0</v>
      </c>
      <c r="AC627" s="137">
        <f t="shared" si="166"/>
        <v>0</v>
      </c>
      <c r="AD627" s="137">
        <f t="shared" si="166"/>
        <v>0</v>
      </c>
      <c r="AE627" s="137">
        <f t="shared" si="166"/>
        <v>0</v>
      </c>
      <c r="AF627" s="137">
        <f t="shared" si="166"/>
        <v>0</v>
      </c>
      <c r="AG627" s="137">
        <f t="shared" si="166"/>
        <v>0</v>
      </c>
      <c r="AH627" s="137">
        <f t="shared" si="166"/>
        <v>0</v>
      </c>
      <c r="AI627" s="137">
        <f t="shared" si="166"/>
        <v>0</v>
      </c>
      <c r="AJ627" s="137">
        <f t="shared" si="166"/>
        <v>0</v>
      </c>
      <c r="AK627" s="136">
        <f ca="1">IF(AND(AND($AK$3&lt;=B627,B627&lt;=$AK$1),B627&lt;&gt;""),1,0)</f>
        <v>1</v>
      </c>
      <c r="AL627" s="136">
        <f>IF(OR(F627="工事・メンテ（共用可）",F627="要調整"),0.5,IF(F627="ヘリ訓練日",0.4,1))</f>
        <v>1</v>
      </c>
      <c r="AM627" s="136">
        <v>1</v>
      </c>
    </row>
    <row r="628" spans="1:39" ht="56.25">
      <c r="A628" s="149">
        <v>857</v>
      </c>
      <c r="B628" s="210">
        <v>46470</v>
      </c>
      <c r="C628" s="211">
        <v>9</v>
      </c>
      <c r="D628" s="211">
        <v>13</v>
      </c>
      <c r="E628" s="215" t="s">
        <v>37</v>
      </c>
      <c r="F628" s="147" t="s">
        <v>95</v>
      </c>
      <c r="G628" s="154" t="s">
        <v>1</v>
      </c>
      <c r="H628" s="138" t="str">
        <f>IF(OR(G628="中止",G628="取消"),"998",IF(ISNA(MATCH($E628,施設情報!$B$2:$B$96,0)),"999",INDEX(施設情報!$C$2:$C$96,MATCH($E628,施設情報!$B$2:$B$96,0))))</f>
        <v>043</v>
      </c>
      <c r="I628" s="139">
        <f t="shared" si="153"/>
        <v>46470</v>
      </c>
      <c r="J628" s="137" t="str">
        <f t="shared" si="154"/>
        <v>043-46470</v>
      </c>
      <c r="K628" s="137">
        <f t="shared" si="155"/>
        <v>0.375</v>
      </c>
      <c r="L628" s="137">
        <f t="shared" si="156"/>
        <v>0.54166666666666663</v>
      </c>
      <c r="M628" s="137">
        <f t="shared" si="165"/>
        <v>0</v>
      </c>
      <c r="N628" s="137">
        <f t="shared" si="165"/>
        <v>0</v>
      </c>
      <c r="O628" s="137">
        <f t="shared" si="165"/>
        <v>0</v>
      </c>
      <c r="P628" s="137">
        <f t="shared" si="165"/>
        <v>0</v>
      </c>
      <c r="Q628" s="137">
        <f t="shared" si="165"/>
        <v>0</v>
      </c>
      <c r="R628" s="137">
        <f t="shared" si="165"/>
        <v>0</v>
      </c>
      <c r="S628" s="137">
        <f t="shared" si="165"/>
        <v>0</v>
      </c>
      <c r="T628" s="137">
        <f t="shared" si="165"/>
        <v>0</v>
      </c>
      <c r="U628" s="137">
        <f t="shared" si="165"/>
        <v>0</v>
      </c>
      <c r="V628" s="137">
        <f t="shared" si="165"/>
        <v>100</v>
      </c>
      <c r="W628" s="137">
        <f t="shared" si="166"/>
        <v>100</v>
      </c>
      <c r="X628" s="137">
        <f t="shared" si="166"/>
        <v>100</v>
      </c>
      <c r="Y628" s="137">
        <f t="shared" si="166"/>
        <v>100</v>
      </c>
      <c r="Z628" s="137">
        <f t="shared" si="166"/>
        <v>0</v>
      </c>
      <c r="AA628" s="137">
        <f t="shared" si="166"/>
        <v>0</v>
      </c>
      <c r="AB628" s="137">
        <f t="shared" si="166"/>
        <v>0</v>
      </c>
      <c r="AC628" s="137">
        <f t="shared" si="166"/>
        <v>0</v>
      </c>
      <c r="AD628" s="137">
        <f t="shared" si="166"/>
        <v>0</v>
      </c>
      <c r="AE628" s="137">
        <f t="shared" si="166"/>
        <v>0</v>
      </c>
      <c r="AF628" s="137">
        <f t="shared" si="166"/>
        <v>0</v>
      </c>
      <c r="AG628" s="137">
        <f t="shared" si="166"/>
        <v>0</v>
      </c>
      <c r="AH628" s="137">
        <f t="shared" si="166"/>
        <v>0</v>
      </c>
      <c r="AI628" s="137">
        <f t="shared" si="166"/>
        <v>0</v>
      </c>
      <c r="AJ628" s="137">
        <f t="shared" si="166"/>
        <v>0</v>
      </c>
      <c r="AK628" s="136">
        <f ca="1">IF(AND(AND($AK$3&lt;=B628,B628&lt;=$AK$1),B628&lt;&gt;""),1,0)</f>
        <v>1</v>
      </c>
      <c r="AL628" s="136">
        <f>IF(OR(F628="工事・メンテ（共用可）",F628="要調整"),0.5,IF(F628="ヘリ訓練日",0.4,1))</f>
        <v>1</v>
      </c>
      <c r="AM628" s="136">
        <v>1</v>
      </c>
    </row>
    <row r="629" spans="1:39" ht="37.5">
      <c r="A629" s="149">
        <v>858</v>
      </c>
      <c r="B629" s="210">
        <v>46470</v>
      </c>
      <c r="C629" s="211">
        <v>9</v>
      </c>
      <c r="D629" s="211">
        <v>13</v>
      </c>
      <c r="E629" s="215" t="s">
        <v>49</v>
      </c>
      <c r="F629" s="147" t="s">
        <v>95</v>
      </c>
      <c r="G629" s="154" t="s">
        <v>1</v>
      </c>
      <c r="H629" s="138" t="str">
        <f>IF(OR(G629="中止",G629="取消"),"998",IF(ISNA(MATCH($E629,施設情報!$B$2:$B$96,0)),"999",INDEX(施設情報!$C$2:$C$96,MATCH($E629,施設情報!$B$2:$B$96,0))))</f>
        <v>022</v>
      </c>
      <c r="I629" s="139">
        <f t="shared" si="153"/>
        <v>46470</v>
      </c>
      <c r="J629" s="137" t="str">
        <f t="shared" si="154"/>
        <v>022-46470</v>
      </c>
      <c r="K629" s="137">
        <f t="shared" si="155"/>
        <v>0.375</v>
      </c>
      <c r="L629" s="137">
        <f t="shared" si="156"/>
        <v>0.54166666666666663</v>
      </c>
      <c r="M629" s="137">
        <f t="shared" si="165"/>
        <v>0</v>
      </c>
      <c r="N629" s="137">
        <f t="shared" si="165"/>
        <v>0</v>
      </c>
      <c r="O629" s="137">
        <f t="shared" si="165"/>
        <v>0</v>
      </c>
      <c r="P629" s="137">
        <f t="shared" si="165"/>
        <v>0</v>
      </c>
      <c r="Q629" s="137">
        <f t="shared" si="165"/>
        <v>0</v>
      </c>
      <c r="R629" s="137">
        <f t="shared" si="165"/>
        <v>0</v>
      </c>
      <c r="S629" s="137">
        <f t="shared" si="165"/>
        <v>0</v>
      </c>
      <c r="T629" s="137">
        <f t="shared" si="165"/>
        <v>0</v>
      </c>
      <c r="U629" s="137">
        <f t="shared" si="165"/>
        <v>0</v>
      </c>
      <c r="V629" s="137">
        <f t="shared" si="165"/>
        <v>100</v>
      </c>
      <c r="W629" s="137">
        <f t="shared" si="166"/>
        <v>100</v>
      </c>
      <c r="X629" s="137">
        <f t="shared" si="166"/>
        <v>100</v>
      </c>
      <c r="Y629" s="137">
        <f t="shared" si="166"/>
        <v>100</v>
      </c>
      <c r="Z629" s="137">
        <f t="shared" si="166"/>
        <v>0</v>
      </c>
      <c r="AA629" s="137">
        <f t="shared" si="166"/>
        <v>0</v>
      </c>
      <c r="AB629" s="137">
        <f t="shared" si="166"/>
        <v>0</v>
      </c>
      <c r="AC629" s="137">
        <f t="shared" si="166"/>
        <v>0</v>
      </c>
      <c r="AD629" s="137">
        <f t="shared" si="166"/>
        <v>0</v>
      </c>
      <c r="AE629" s="137">
        <f t="shared" si="166"/>
        <v>0</v>
      </c>
      <c r="AF629" s="137">
        <f t="shared" si="166"/>
        <v>0</v>
      </c>
      <c r="AG629" s="137">
        <f t="shared" si="166"/>
        <v>0</v>
      </c>
      <c r="AH629" s="137">
        <f t="shared" si="166"/>
        <v>0</v>
      </c>
      <c r="AI629" s="137">
        <f t="shared" si="166"/>
        <v>0</v>
      </c>
      <c r="AJ629" s="137">
        <f t="shared" si="166"/>
        <v>0</v>
      </c>
      <c r="AK629" s="136">
        <f ca="1">IF(AND(AND($AK$3&lt;=B629,B629&lt;=$AK$1),B629&lt;&gt;""),1,0)</f>
        <v>1</v>
      </c>
      <c r="AL629" s="136">
        <f>IF(OR(F629="工事・メンテ（共用可）",F629="要調整"),0.5,IF(F629="ヘリ訓練日",0.4,1))</f>
        <v>1</v>
      </c>
      <c r="AM629" s="136">
        <v>1</v>
      </c>
    </row>
    <row r="630" spans="1:39" ht="56.25">
      <c r="A630" s="149">
        <v>859</v>
      </c>
      <c r="B630" s="210">
        <v>46470</v>
      </c>
      <c r="C630" s="211">
        <v>9</v>
      </c>
      <c r="D630" s="211">
        <v>13</v>
      </c>
      <c r="E630" s="215" t="s">
        <v>50</v>
      </c>
      <c r="F630" s="147" t="s">
        <v>95</v>
      </c>
      <c r="G630" s="154" t="s">
        <v>1</v>
      </c>
      <c r="H630" s="138" t="str">
        <f>IF(OR(G630="中止",G630="取消"),"998",IF(ISNA(MATCH($E630,施設情報!$B$2:$B$96,0)),"999",INDEX(施設情報!$C$2:$C$96,MATCH($E630,施設情報!$B$2:$B$96,0))))</f>
        <v>023</v>
      </c>
      <c r="I630" s="139">
        <f t="shared" si="153"/>
        <v>46470</v>
      </c>
      <c r="J630" s="137" t="str">
        <f t="shared" si="154"/>
        <v>023-46470</v>
      </c>
      <c r="K630" s="137">
        <f t="shared" si="155"/>
        <v>0.375</v>
      </c>
      <c r="L630" s="137">
        <f t="shared" si="156"/>
        <v>0.54166666666666663</v>
      </c>
      <c r="M630" s="137">
        <f t="shared" si="165"/>
        <v>0</v>
      </c>
      <c r="N630" s="137">
        <f t="shared" si="165"/>
        <v>0</v>
      </c>
      <c r="O630" s="137">
        <f t="shared" si="165"/>
        <v>0</v>
      </c>
      <c r="P630" s="137">
        <f t="shared" si="165"/>
        <v>0</v>
      </c>
      <c r="Q630" s="137">
        <f t="shared" si="165"/>
        <v>0</v>
      </c>
      <c r="R630" s="137">
        <f t="shared" si="165"/>
        <v>0</v>
      </c>
      <c r="S630" s="137">
        <f t="shared" si="165"/>
        <v>0</v>
      </c>
      <c r="T630" s="137">
        <f t="shared" si="165"/>
        <v>0</v>
      </c>
      <c r="U630" s="137">
        <f t="shared" si="165"/>
        <v>0</v>
      </c>
      <c r="V630" s="137">
        <f t="shared" si="165"/>
        <v>100</v>
      </c>
      <c r="W630" s="137">
        <f t="shared" si="166"/>
        <v>100</v>
      </c>
      <c r="X630" s="137">
        <f t="shared" si="166"/>
        <v>100</v>
      </c>
      <c r="Y630" s="137">
        <f t="shared" si="166"/>
        <v>100</v>
      </c>
      <c r="Z630" s="137">
        <f t="shared" si="166"/>
        <v>0</v>
      </c>
      <c r="AA630" s="137">
        <f t="shared" si="166"/>
        <v>0</v>
      </c>
      <c r="AB630" s="137">
        <f t="shared" si="166"/>
        <v>0</v>
      </c>
      <c r="AC630" s="137">
        <f t="shared" si="166"/>
        <v>0</v>
      </c>
      <c r="AD630" s="137">
        <f t="shared" si="166"/>
        <v>0</v>
      </c>
      <c r="AE630" s="137">
        <f t="shared" si="166"/>
        <v>0</v>
      </c>
      <c r="AF630" s="137">
        <f t="shared" si="166"/>
        <v>0</v>
      </c>
      <c r="AG630" s="137">
        <f t="shared" si="166"/>
        <v>0</v>
      </c>
      <c r="AH630" s="137">
        <f t="shared" si="166"/>
        <v>0</v>
      </c>
      <c r="AI630" s="137">
        <f t="shared" si="166"/>
        <v>0</v>
      </c>
      <c r="AJ630" s="137">
        <f t="shared" si="166"/>
        <v>0</v>
      </c>
      <c r="AK630" s="136">
        <f ca="1">IF(AND(AND($AK$3&lt;=B630,B630&lt;=$AK$1),B630&lt;&gt;""),1,0)</f>
        <v>1</v>
      </c>
      <c r="AL630" s="136">
        <f>IF(OR(F630="工事・メンテ（共用可）",F630="要調整"),0.5,IF(F630="ヘリ訓練日",0.4,1))</f>
        <v>1</v>
      </c>
      <c r="AM630" s="136">
        <v>1</v>
      </c>
    </row>
    <row r="631" spans="1:39" ht="93.75">
      <c r="A631" s="149">
        <v>860</v>
      </c>
      <c r="B631" s="210">
        <v>46470</v>
      </c>
      <c r="C631" s="211">
        <v>9</v>
      </c>
      <c r="D631" s="211">
        <v>13</v>
      </c>
      <c r="E631" s="215" t="s">
        <v>82</v>
      </c>
      <c r="F631" s="147" t="s">
        <v>95</v>
      </c>
      <c r="G631" s="154" t="s">
        <v>1</v>
      </c>
      <c r="H631" s="138" t="str">
        <f>IF(OR(G631="中止",G631="取消"),"998",IF(ISNA(MATCH($E631,施設情報!$B$2:$B$96,0)),"999",INDEX(施設情報!$C$2:$C$96,MATCH($E631,施設情報!$B$2:$B$96,0))))</f>
        <v>060</v>
      </c>
      <c r="I631" s="139">
        <f t="shared" si="153"/>
        <v>46470</v>
      </c>
      <c r="J631" s="137" t="str">
        <f t="shared" si="154"/>
        <v>060-46470</v>
      </c>
      <c r="K631" s="137">
        <f t="shared" si="155"/>
        <v>0.375</v>
      </c>
      <c r="L631" s="137">
        <f t="shared" si="156"/>
        <v>0.54166666666666663</v>
      </c>
      <c r="M631" s="137">
        <f t="shared" si="165"/>
        <v>0</v>
      </c>
      <c r="N631" s="137">
        <f t="shared" si="165"/>
        <v>0</v>
      </c>
      <c r="O631" s="137">
        <f t="shared" si="165"/>
        <v>0</v>
      </c>
      <c r="P631" s="137">
        <f t="shared" si="165"/>
        <v>0</v>
      </c>
      <c r="Q631" s="137">
        <f t="shared" si="165"/>
        <v>0</v>
      </c>
      <c r="R631" s="137">
        <f t="shared" si="165"/>
        <v>0</v>
      </c>
      <c r="S631" s="137">
        <f t="shared" si="165"/>
        <v>0</v>
      </c>
      <c r="T631" s="137">
        <f t="shared" si="165"/>
        <v>0</v>
      </c>
      <c r="U631" s="137">
        <f t="shared" si="165"/>
        <v>0</v>
      </c>
      <c r="V631" s="137">
        <f t="shared" si="165"/>
        <v>100</v>
      </c>
      <c r="W631" s="137">
        <f t="shared" si="166"/>
        <v>100</v>
      </c>
      <c r="X631" s="137">
        <f t="shared" si="166"/>
        <v>100</v>
      </c>
      <c r="Y631" s="137">
        <f t="shared" si="166"/>
        <v>100</v>
      </c>
      <c r="Z631" s="137">
        <f t="shared" si="166"/>
        <v>0</v>
      </c>
      <c r="AA631" s="137">
        <f t="shared" si="166"/>
        <v>0</v>
      </c>
      <c r="AB631" s="137">
        <f t="shared" si="166"/>
        <v>0</v>
      </c>
      <c r="AC631" s="137">
        <f t="shared" si="166"/>
        <v>0</v>
      </c>
      <c r="AD631" s="137">
        <f t="shared" si="166"/>
        <v>0</v>
      </c>
      <c r="AE631" s="137">
        <f t="shared" si="166"/>
        <v>0</v>
      </c>
      <c r="AF631" s="137">
        <f t="shared" si="166"/>
        <v>0</v>
      </c>
      <c r="AG631" s="137">
        <f t="shared" si="166"/>
        <v>0</v>
      </c>
      <c r="AH631" s="137">
        <f t="shared" si="166"/>
        <v>0</v>
      </c>
      <c r="AI631" s="137">
        <f t="shared" si="166"/>
        <v>0</v>
      </c>
      <c r="AJ631" s="137">
        <f t="shared" si="166"/>
        <v>0</v>
      </c>
      <c r="AK631" s="136">
        <f ca="1">IF(AND(AND($AK$3&lt;=B631,B631&lt;=$AK$1),B631&lt;&gt;""),1,0)</f>
        <v>1</v>
      </c>
      <c r="AL631" s="136">
        <f>IF(OR(F631="工事・メンテ（共用可）",F631="要調整"),0.5,IF(F631="ヘリ訓練日",0.4,1))</f>
        <v>1</v>
      </c>
      <c r="AM631" s="136">
        <v>1</v>
      </c>
    </row>
    <row r="632" spans="1:39" ht="75">
      <c r="A632" s="149">
        <v>861</v>
      </c>
      <c r="B632" s="210">
        <v>46470</v>
      </c>
      <c r="C632" s="211">
        <v>9</v>
      </c>
      <c r="D632" s="211">
        <v>13</v>
      </c>
      <c r="E632" s="215" t="s">
        <v>76</v>
      </c>
      <c r="F632" s="147" t="s">
        <v>95</v>
      </c>
      <c r="G632" s="154" t="s">
        <v>1</v>
      </c>
      <c r="H632" s="138" t="str">
        <f>IF(OR(G632="中止",G632="取消"),"998",IF(ISNA(MATCH($E632,施設情報!$B$2:$B$96,0)),"999",INDEX(施設情報!$C$2:$C$96,MATCH($E632,施設情報!$B$2:$B$96,0))))</f>
        <v>054</v>
      </c>
      <c r="I632" s="139">
        <f t="shared" si="153"/>
        <v>46470</v>
      </c>
      <c r="J632" s="137" t="str">
        <f t="shared" si="154"/>
        <v>054-46470</v>
      </c>
      <c r="K632" s="137">
        <f t="shared" si="155"/>
        <v>0.375</v>
      </c>
      <c r="L632" s="137">
        <f t="shared" si="156"/>
        <v>0.54166666666666663</v>
      </c>
      <c r="M632" s="137">
        <f t="shared" si="165"/>
        <v>0</v>
      </c>
      <c r="N632" s="137">
        <f t="shared" si="165"/>
        <v>0</v>
      </c>
      <c r="O632" s="137">
        <f t="shared" si="165"/>
        <v>0</v>
      </c>
      <c r="P632" s="137">
        <f t="shared" si="165"/>
        <v>0</v>
      </c>
      <c r="Q632" s="137">
        <f t="shared" si="165"/>
        <v>0</v>
      </c>
      <c r="R632" s="137">
        <f t="shared" si="165"/>
        <v>0</v>
      </c>
      <c r="S632" s="137">
        <f t="shared" si="165"/>
        <v>0</v>
      </c>
      <c r="T632" s="137">
        <f t="shared" si="165"/>
        <v>0</v>
      </c>
      <c r="U632" s="137">
        <f t="shared" si="165"/>
        <v>0</v>
      </c>
      <c r="V632" s="137">
        <f t="shared" si="165"/>
        <v>100</v>
      </c>
      <c r="W632" s="137">
        <f t="shared" si="166"/>
        <v>100</v>
      </c>
      <c r="X632" s="137">
        <f t="shared" si="166"/>
        <v>100</v>
      </c>
      <c r="Y632" s="137">
        <f t="shared" si="166"/>
        <v>100</v>
      </c>
      <c r="Z632" s="137">
        <f t="shared" si="166"/>
        <v>0</v>
      </c>
      <c r="AA632" s="137">
        <f t="shared" si="166"/>
        <v>0</v>
      </c>
      <c r="AB632" s="137">
        <f t="shared" si="166"/>
        <v>0</v>
      </c>
      <c r="AC632" s="137">
        <f t="shared" si="166"/>
        <v>0</v>
      </c>
      <c r="AD632" s="137">
        <f t="shared" si="166"/>
        <v>0</v>
      </c>
      <c r="AE632" s="137">
        <f t="shared" si="166"/>
        <v>0</v>
      </c>
      <c r="AF632" s="137">
        <f t="shared" si="166"/>
        <v>0</v>
      </c>
      <c r="AG632" s="137">
        <f t="shared" si="166"/>
        <v>0</v>
      </c>
      <c r="AH632" s="137">
        <f t="shared" si="166"/>
        <v>0</v>
      </c>
      <c r="AI632" s="137">
        <f t="shared" si="166"/>
        <v>0</v>
      </c>
      <c r="AJ632" s="137">
        <f t="shared" si="166"/>
        <v>0</v>
      </c>
      <c r="AK632" s="136">
        <f ca="1">IF(AND(AND($AK$3&lt;=B632,B632&lt;=$AK$1),B632&lt;&gt;""),1,0)</f>
        <v>1</v>
      </c>
      <c r="AL632" s="136">
        <f>IF(OR(F632="工事・メンテ（共用可）",F632="要調整"),0.5,IF(F632="ヘリ訓練日",0.4,1))</f>
        <v>1</v>
      </c>
      <c r="AM632" s="136">
        <v>1</v>
      </c>
    </row>
    <row r="633" spans="1:39" ht="56.25">
      <c r="A633" s="149">
        <v>387</v>
      </c>
      <c r="B633" s="150">
        <v>46471</v>
      </c>
      <c r="C633" s="156">
        <v>0</v>
      </c>
      <c r="D633" s="156">
        <v>24</v>
      </c>
      <c r="E633" s="152" t="s">
        <v>52</v>
      </c>
      <c r="F633" s="151" t="s">
        <v>95</v>
      </c>
      <c r="G633" s="205" t="s">
        <v>1</v>
      </c>
      <c r="H633" s="138" t="str">
        <f>IF(OR(G633="中止",G633="取消"),"998",IF(ISNA(MATCH($E633,施設情報!$B$2:$B$96,0)),"999",INDEX(施設情報!$C$2:$C$96,MATCH($E633,施設情報!$B$2:$B$96,0))))</f>
        <v>024</v>
      </c>
      <c r="I633" s="139">
        <f t="shared" si="153"/>
        <v>46471</v>
      </c>
      <c r="J633" s="137" t="str">
        <f t="shared" si="154"/>
        <v>024-46471</v>
      </c>
      <c r="K633" s="137">
        <f t="shared" si="155"/>
        <v>0</v>
      </c>
      <c r="L633" s="137">
        <f t="shared" si="156"/>
        <v>1</v>
      </c>
      <c r="M633" s="137">
        <f t="shared" si="165"/>
        <v>100</v>
      </c>
      <c r="N633" s="137">
        <f t="shared" si="165"/>
        <v>100</v>
      </c>
      <c r="O633" s="137">
        <f t="shared" si="165"/>
        <v>100</v>
      </c>
      <c r="P633" s="137">
        <f t="shared" si="165"/>
        <v>100</v>
      </c>
      <c r="Q633" s="137">
        <f t="shared" si="165"/>
        <v>100</v>
      </c>
      <c r="R633" s="137">
        <f t="shared" si="165"/>
        <v>100</v>
      </c>
      <c r="S633" s="137">
        <f t="shared" si="165"/>
        <v>100</v>
      </c>
      <c r="T633" s="137">
        <f t="shared" si="165"/>
        <v>100</v>
      </c>
      <c r="U633" s="137">
        <f t="shared" si="165"/>
        <v>100</v>
      </c>
      <c r="V633" s="137">
        <f t="shared" si="165"/>
        <v>100</v>
      </c>
      <c r="W633" s="137">
        <f t="shared" si="166"/>
        <v>100</v>
      </c>
      <c r="X633" s="137">
        <f t="shared" si="166"/>
        <v>100</v>
      </c>
      <c r="Y633" s="137">
        <f t="shared" si="166"/>
        <v>100</v>
      </c>
      <c r="Z633" s="137">
        <f t="shared" si="166"/>
        <v>100</v>
      </c>
      <c r="AA633" s="137">
        <f t="shared" si="166"/>
        <v>100</v>
      </c>
      <c r="AB633" s="137">
        <f t="shared" si="166"/>
        <v>100</v>
      </c>
      <c r="AC633" s="137">
        <f t="shared" si="166"/>
        <v>100</v>
      </c>
      <c r="AD633" s="137">
        <f t="shared" si="166"/>
        <v>100</v>
      </c>
      <c r="AE633" s="137">
        <f t="shared" si="166"/>
        <v>100</v>
      </c>
      <c r="AF633" s="137">
        <f t="shared" si="166"/>
        <v>100</v>
      </c>
      <c r="AG633" s="137">
        <f t="shared" si="166"/>
        <v>100</v>
      </c>
      <c r="AH633" s="137">
        <f t="shared" si="166"/>
        <v>100</v>
      </c>
      <c r="AI633" s="137">
        <f t="shared" si="166"/>
        <v>100</v>
      </c>
      <c r="AJ633" s="137">
        <f t="shared" si="166"/>
        <v>100</v>
      </c>
      <c r="AK633" s="136">
        <f ca="1">IF(AND(AND($AK$3&lt;=B633,B633&lt;=$AK$1),B633&lt;&gt;""),1,0)</f>
        <v>1</v>
      </c>
      <c r="AL633" s="136">
        <f>IF(OR(F633="工事・メンテ（共用可）",F633="要調整"),0.5,IF(F633="ヘリ訓練日",0.4,1))</f>
        <v>1</v>
      </c>
      <c r="AM633" s="136">
        <v>1</v>
      </c>
    </row>
    <row r="634" spans="1:39" ht="56.25">
      <c r="A634" s="149">
        <v>388</v>
      </c>
      <c r="B634" s="150">
        <v>46472</v>
      </c>
      <c r="C634" s="156">
        <v>0</v>
      </c>
      <c r="D634" s="156">
        <v>24</v>
      </c>
      <c r="E634" s="152" t="s">
        <v>52</v>
      </c>
      <c r="F634" s="151" t="s">
        <v>95</v>
      </c>
      <c r="G634" s="205" t="s">
        <v>1</v>
      </c>
      <c r="H634" s="138" t="str">
        <f>IF(OR(G634="中止",G634="取消"),"998",IF(ISNA(MATCH($E634,施設情報!$B$2:$B$96,0)),"999",INDEX(施設情報!$C$2:$C$96,MATCH($E634,施設情報!$B$2:$B$96,0))))</f>
        <v>024</v>
      </c>
      <c r="I634" s="139">
        <f t="shared" si="153"/>
        <v>46472</v>
      </c>
      <c r="J634" s="137" t="str">
        <f t="shared" si="154"/>
        <v>024-46472</v>
      </c>
      <c r="K634" s="137">
        <f t="shared" si="155"/>
        <v>0</v>
      </c>
      <c r="L634" s="137">
        <f t="shared" si="156"/>
        <v>1</v>
      </c>
      <c r="M634" s="137">
        <f t="shared" si="165"/>
        <v>100</v>
      </c>
      <c r="N634" s="137">
        <f t="shared" si="165"/>
        <v>100</v>
      </c>
      <c r="O634" s="137">
        <f t="shared" si="165"/>
        <v>100</v>
      </c>
      <c r="P634" s="137">
        <f t="shared" si="165"/>
        <v>100</v>
      </c>
      <c r="Q634" s="137">
        <f t="shared" si="165"/>
        <v>100</v>
      </c>
      <c r="R634" s="137">
        <f t="shared" si="165"/>
        <v>100</v>
      </c>
      <c r="S634" s="137">
        <f t="shared" si="165"/>
        <v>100</v>
      </c>
      <c r="T634" s="137">
        <f t="shared" si="165"/>
        <v>100</v>
      </c>
      <c r="U634" s="137">
        <f t="shared" si="165"/>
        <v>100</v>
      </c>
      <c r="V634" s="137">
        <f t="shared" si="165"/>
        <v>100</v>
      </c>
      <c r="W634" s="137">
        <f t="shared" si="166"/>
        <v>100</v>
      </c>
      <c r="X634" s="137">
        <f t="shared" si="166"/>
        <v>100</v>
      </c>
      <c r="Y634" s="137">
        <f t="shared" si="166"/>
        <v>100</v>
      </c>
      <c r="Z634" s="137">
        <f t="shared" si="166"/>
        <v>100</v>
      </c>
      <c r="AA634" s="137">
        <f t="shared" si="166"/>
        <v>100</v>
      </c>
      <c r="AB634" s="137">
        <f t="shared" si="166"/>
        <v>100</v>
      </c>
      <c r="AC634" s="137">
        <f t="shared" si="166"/>
        <v>100</v>
      </c>
      <c r="AD634" s="137">
        <f t="shared" si="166"/>
        <v>100</v>
      </c>
      <c r="AE634" s="137">
        <f t="shared" si="166"/>
        <v>100</v>
      </c>
      <c r="AF634" s="137">
        <f t="shared" si="166"/>
        <v>100</v>
      </c>
      <c r="AG634" s="137">
        <f t="shared" si="166"/>
        <v>100</v>
      </c>
      <c r="AH634" s="137">
        <f t="shared" si="166"/>
        <v>100</v>
      </c>
      <c r="AI634" s="137">
        <f t="shared" si="166"/>
        <v>100</v>
      </c>
      <c r="AJ634" s="137">
        <f t="shared" si="166"/>
        <v>100</v>
      </c>
      <c r="AK634" s="136">
        <f ca="1">IF(AND(AND($AK$3&lt;=B634,B634&lt;=$AK$1),B634&lt;&gt;""),1,0)</f>
        <v>1</v>
      </c>
      <c r="AL634" s="136">
        <f>IF(OR(F634="工事・メンテ（共用可）",F634="要調整"),0.5,IF(F634="ヘリ訓練日",0.4,1))</f>
        <v>1</v>
      </c>
      <c r="AM634" s="136">
        <v>1</v>
      </c>
    </row>
    <row r="635" spans="1:39" ht="37.5">
      <c r="A635" s="149">
        <v>25</v>
      </c>
      <c r="B635" s="150">
        <v>46473</v>
      </c>
      <c r="C635" s="156">
        <v>0</v>
      </c>
      <c r="D635" s="156">
        <v>24</v>
      </c>
      <c r="E635" s="152" t="s">
        <v>28</v>
      </c>
      <c r="F635" s="151" t="s">
        <v>29</v>
      </c>
      <c r="G635" s="154" t="s">
        <v>1</v>
      </c>
      <c r="H635" s="138" t="str">
        <f>IF(OR(G635="中止",G635="取消"),"998",IF(ISNA(MATCH($E635,施設情報!$B$2:$B$96,0)),"999",INDEX(施設情報!$C$2:$C$96,MATCH($E635,施設情報!$B$2:$B$96,0))))</f>
        <v>001</v>
      </c>
      <c r="I635" s="139">
        <f t="shared" si="153"/>
        <v>46473</v>
      </c>
      <c r="J635" s="137" t="str">
        <f t="shared" si="154"/>
        <v>001-46473</v>
      </c>
      <c r="K635" s="137">
        <f t="shared" si="155"/>
        <v>0</v>
      </c>
      <c r="L635" s="137">
        <f t="shared" si="156"/>
        <v>1</v>
      </c>
      <c r="M635" s="137">
        <f t="shared" ref="M635:V643" si="167">IF(AND(M$3&gt;=$K635,M$3&lt;$L635),100*$AM635,0)</f>
        <v>100</v>
      </c>
      <c r="N635" s="137">
        <f t="shared" si="167"/>
        <v>100</v>
      </c>
      <c r="O635" s="137">
        <f t="shared" si="167"/>
        <v>100</v>
      </c>
      <c r="P635" s="137">
        <f t="shared" si="167"/>
        <v>100</v>
      </c>
      <c r="Q635" s="137">
        <f t="shared" si="167"/>
        <v>100</v>
      </c>
      <c r="R635" s="137">
        <f t="shared" si="167"/>
        <v>100</v>
      </c>
      <c r="S635" s="137">
        <f t="shared" si="167"/>
        <v>100</v>
      </c>
      <c r="T635" s="137">
        <f t="shared" si="167"/>
        <v>100</v>
      </c>
      <c r="U635" s="137">
        <f t="shared" si="167"/>
        <v>100</v>
      </c>
      <c r="V635" s="137">
        <f t="shared" si="167"/>
        <v>100</v>
      </c>
      <c r="W635" s="137">
        <f t="shared" ref="W635:AJ643" si="168">IF(AND(W$3&gt;=$K635,W$3&lt;$L635),100*$AM635,0)</f>
        <v>100</v>
      </c>
      <c r="X635" s="137">
        <f t="shared" si="168"/>
        <v>100</v>
      </c>
      <c r="Y635" s="137">
        <f t="shared" si="168"/>
        <v>100</v>
      </c>
      <c r="Z635" s="137">
        <f t="shared" si="168"/>
        <v>100</v>
      </c>
      <c r="AA635" s="137">
        <f t="shared" si="168"/>
        <v>100</v>
      </c>
      <c r="AB635" s="137">
        <f t="shared" si="168"/>
        <v>100</v>
      </c>
      <c r="AC635" s="137">
        <f t="shared" si="168"/>
        <v>100</v>
      </c>
      <c r="AD635" s="137">
        <f t="shared" si="168"/>
        <v>100</v>
      </c>
      <c r="AE635" s="137">
        <f t="shared" si="168"/>
        <v>100</v>
      </c>
      <c r="AF635" s="137">
        <f t="shared" si="168"/>
        <v>100</v>
      </c>
      <c r="AG635" s="137">
        <f t="shared" si="168"/>
        <v>100</v>
      </c>
      <c r="AH635" s="137">
        <f t="shared" si="168"/>
        <v>100</v>
      </c>
      <c r="AI635" s="137">
        <f t="shared" si="168"/>
        <v>100</v>
      </c>
      <c r="AJ635" s="137">
        <f t="shared" si="168"/>
        <v>100</v>
      </c>
      <c r="AK635" s="136">
        <f ca="1">IF(AND(AND($AK$3&lt;=B635,B635&lt;=$AK$1),B635&lt;&gt;""),1,0)</f>
        <v>1</v>
      </c>
      <c r="AL635" s="136">
        <f>IF(OR(F635="工事・メンテ（共用可）",F635="要調整"),0.5,IF(F635="ヘリ訓練日",0.4,1))</f>
        <v>1</v>
      </c>
      <c r="AM635" s="136">
        <v>1</v>
      </c>
    </row>
    <row r="636" spans="1:39" ht="56.25">
      <c r="A636" s="149">
        <v>389</v>
      </c>
      <c r="B636" s="150">
        <v>46473</v>
      </c>
      <c r="C636" s="156">
        <v>0</v>
      </c>
      <c r="D636" s="156">
        <v>24</v>
      </c>
      <c r="E636" s="152" t="s">
        <v>52</v>
      </c>
      <c r="F636" s="151" t="s">
        <v>95</v>
      </c>
      <c r="G636" s="205" t="s">
        <v>1</v>
      </c>
      <c r="H636" s="138" t="str">
        <f>IF(OR(G636="中止",G636="取消"),"998",IF(ISNA(MATCH($E636,施設情報!$B$2:$B$96,0)),"999",INDEX(施設情報!$C$2:$C$96,MATCH($E636,施設情報!$B$2:$B$96,0))))</f>
        <v>024</v>
      </c>
      <c r="I636" s="139">
        <f t="shared" si="153"/>
        <v>46473</v>
      </c>
      <c r="J636" s="137" t="str">
        <f t="shared" si="154"/>
        <v>024-46473</v>
      </c>
      <c r="K636" s="137">
        <f t="shared" si="155"/>
        <v>0</v>
      </c>
      <c r="L636" s="137">
        <f t="shared" si="156"/>
        <v>1</v>
      </c>
      <c r="M636" s="137">
        <f t="shared" si="167"/>
        <v>100</v>
      </c>
      <c r="N636" s="137">
        <f t="shared" si="167"/>
        <v>100</v>
      </c>
      <c r="O636" s="137">
        <f t="shared" si="167"/>
        <v>100</v>
      </c>
      <c r="P636" s="137">
        <f t="shared" si="167"/>
        <v>100</v>
      </c>
      <c r="Q636" s="137">
        <f t="shared" si="167"/>
        <v>100</v>
      </c>
      <c r="R636" s="137">
        <f t="shared" si="167"/>
        <v>100</v>
      </c>
      <c r="S636" s="137">
        <f t="shared" si="167"/>
        <v>100</v>
      </c>
      <c r="T636" s="137">
        <f t="shared" si="167"/>
        <v>100</v>
      </c>
      <c r="U636" s="137">
        <f t="shared" si="167"/>
        <v>100</v>
      </c>
      <c r="V636" s="137">
        <f t="shared" si="167"/>
        <v>100</v>
      </c>
      <c r="W636" s="137">
        <f t="shared" si="168"/>
        <v>100</v>
      </c>
      <c r="X636" s="137">
        <f t="shared" si="168"/>
        <v>100</v>
      </c>
      <c r="Y636" s="137">
        <f t="shared" si="168"/>
        <v>100</v>
      </c>
      <c r="Z636" s="137">
        <f t="shared" si="168"/>
        <v>100</v>
      </c>
      <c r="AA636" s="137">
        <f t="shared" si="168"/>
        <v>100</v>
      </c>
      <c r="AB636" s="137">
        <f t="shared" si="168"/>
        <v>100</v>
      </c>
      <c r="AC636" s="137">
        <f t="shared" si="168"/>
        <v>100</v>
      </c>
      <c r="AD636" s="137">
        <f t="shared" si="168"/>
        <v>100</v>
      </c>
      <c r="AE636" s="137">
        <f t="shared" si="168"/>
        <v>100</v>
      </c>
      <c r="AF636" s="137">
        <f t="shared" si="168"/>
        <v>100</v>
      </c>
      <c r="AG636" s="137">
        <f t="shared" si="168"/>
        <v>100</v>
      </c>
      <c r="AH636" s="137">
        <f t="shared" si="168"/>
        <v>100</v>
      </c>
      <c r="AI636" s="137">
        <f t="shared" si="168"/>
        <v>100</v>
      </c>
      <c r="AJ636" s="137">
        <f t="shared" si="168"/>
        <v>100</v>
      </c>
      <c r="AK636" s="136">
        <f ca="1">IF(AND(AND($AK$3&lt;=B636,B636&lt;=$AK$1),B636&lt;&gt;""),1,0)</f>
        <v>1</v>
      </c>
      <c r="AL636" s="136">
        <f>IF(OR(F636="工事・メンテ（共用可）",F636="要調整"),0.5,IF(F636="ヘリ訓練日",0.4,1))</f>
        <v>1</v>
      </c>
      <c r="AM636" s="136">
        <v>1</v>
      </c>
    </row>
    <row r="637" spans="1:39" ht="37.5">
      <c r="A637" s="149">
        <v>26</v>
      </c>
      <c r="B637" s="150">
        <v>46474</v>
      </c>
      <c r="C637" s="156">
        <v>0</v>
      </c>
      <c r="D637" s="156">
        <v>24</v>
      </c>
      <c r="E637" s="152" t="s">
        <v>28</v>
      </c>
      <c r="F637" s="151" t="s">
        <v>29</v>
      </c>
      <c r="G637" s="154" t="s">
        <v>1</v>
      </c>
      <c r="H637" s="138" t="str">
        <f>IF(OR(G637="中止",G637="取消"),"998",IF(ISNA(MATCH($E637,施設情報!$B$2:$B$96,0)),"999",INDEX(施設情報!$C$2:$C$96,MATCH($E637,施設情報!$B$2:$B$96,0))))</f>
        <v>001</v>
      </c>
      <c r="I637" s="139">
        <f t="shared" si="153"/>
        <v>46474</v>
      </c>
      <c r="J637" s="137" t="str">
        <f t="shared" si="154"/>
        <v>001-46474</v>
      </c>
      <c r="K637" s="137">
        <f t="shared" si="155"/>
        <v>0</v>
      </c>
      <c r="L637" s="137">
        <f t="shared" si="156"/>
        <v>1</v>
      </c>
      <c r="M637" s="137">
        <f t="shared" si="167"/>
        <v>100</v>
      </c>
      <c r="N637" s="137">
        <f t="shared" si="167"/>
        <v>100</v>
      </c>
      <c r="O637" s="137">
        <f t="shared" si="167"/>
        <v>100</v>
      </c>
      <c r="P637" s="137">
        <f t="shared" si="167"/>
        <v>100</v>
      </c>
      <c r="Q637" s="137">
        <f t="shared" si="167"/>
        <v>100</v>
      </c>
      <c r="R637" s="137">
        <f t="shared" si="167"/>
        <v>100</v>
      </c>
      <c r="S637" s="137">
        <f t="shared" si="167"/>
        <v>100</v>
      </c>
      <c r="T637" s="137">
        <f t="shared" si="167"/>
        <v>100</v>
      </c>
      <c r="U637" s="137">
        <f t="shared" si="167"/>
        <v>100</v>
      </c>
      <c r="V637" s="137">
        <f t="shared" si="167"/>
        <v>100</v>
      </c>
      <c r="W637" s="137">
        <f t="shared" si="168"/>
        <v>100</v>
      </c>
      <c r="X637" s="137">
        <f t="shared" si="168"/>
        <v>100</v>
      </c>
      <c r="Y637" s="137">
        <f t="shared" si="168"/>
        <v>100</v>
      </c>
      <c r="Z637" s="137">
        <f t="shared" si="168"/>
        <v>100</v>
      </c>
      <c r="AA637" s="137">
        <f t="shared" si="168"/>
        <v>100</v>
      </c>
      <c r="AB637" s="137">
        <f t="shared" si="168"/>
        <v>100</v>
      </c>
      <c r="AC637" s="137">
        <f t="shared" si="168"/>
        <v>100</v>
      </c>
      <c r="AD637" s="137">
        <f t="shared" si="168"/>
        <v>100</v>
      </c>
      <c r="AE637" s="137">
        <f t="shared" si="168"/>
        <v>100</v>
      </c>
      <c r="AF637" s="137">
        <f t="shared" si="168"/>
        <v>100</v>
      </c>
      <c r="AG637" s="137">
        <f t="shared" si="168"/>
        <v>100</v>
      </c>
      <c r="AH637" s="137">
        <f t="shared" si="168"/>
        <v>100</v>
      </c>
      <c r="AI637" s="137">
        <f t="shared" si="168"/>
        <v>100</v>
      </c>
      <c r="AJ637" s="137">
        <f t="shared" si="168"/>
        <v>100</v>
      </c>
      <c r="AK637" s="136">
        <f ca="1">IF(AND(AND($AK$3&lt;=B637,B637&lt;=$AK$1),B637&lt;&gt;""),1,0)</f>
        <v>1</v>
      </c>
      <c r="AL637" s="136">
        <f>IF(OR(F637="工事・メンテ（共用可）",F637="要調整"),0.5,IF(F637="ヘリ訓練日",0.4,1))</f>
        <v>1</v>
      </c>
      <c r="AM637" s="136">
        <v>1</v>
      </c>
    </row>
    <row r="638" spans="1:39" ht="56.25">
      <c r="A638" s="149">
        <v>390</v>
      </c>
      <c r="B638" s="150">
        <v>46474</v>
      </c>
      <c r="C638" s="156">
        <v>0</v>
      </c>
      <c r="D638" s="156">
        <v>24</v>
      </c>
      <c r="E638" s="152" t="s">
        <v>52</v>
      </c>
      <c r="F638" s="151" t="s">
        <v>95</v>
      </c>
      <c r="G638" s="205" t="s">
        <v>1</v>
      </c>
      <c r="H638" s="138" t="str">
        <f>IF(OR(G638="中止",G638="取消"),"998",IF(ISNA(MATCH($E638,施設情報!$B$2:$B$96,0)),"999",INDEX(施設情報!$C$2:$C$96,MATCH($E638,施設情報!$B$2:$B$96,0))))</f>
        <v>024</v>
      </c>
      <c r="I638" s="139">
        <f t="shared" si="153"/>
        <v>46474</v>
      </c>
      <c r="J638" s="137" t="str">
        <f t="shared" si="154"/>
        <v>024-46474</v>
      </c>
      <c r="K638" s="137">
        <f t="shared" si="155"/>
        <v>0</v>
      </c>
      <c r="L638" s="137">
        <f t="shared" si="156"/>
        <v>1</v>
      </c>
      <c r="M638" s="137">
        <f t="shared" si="167"/>
        <v>100</v>
      </c>
      <c r="N638" s="137">
        <f t="shared" si="167"/>
        <v>100</v>
      </c>
      <c r="O638" s="137">
        <f t="shared" si="167"/>
        <v>100</v>
      </c>
      <c r="P638" s="137">
        <f t="shared" si="167"/>
        <v>100</v>
      </c>
      <c r="Q638" s="137">
        <f t="shared" si="167"/>
        <v>100</v>
      </c>
      <c r="R638" s="137">
        <f t="shared" si="167"/>
        <v>100</v>
      </c>
      <c r="S638" s="137">
        <f t="shared" si="167"/>
        <v>100</v>
      </c>
      <c r="T638" s="137">
        <f t="shared" si="167"/>
        <v>100</v>
      </c>
      <c r="U638" s="137">
        <f t="shared" si="167"/>
        <v>100</v>
      </c>
      <c r="V638" s="137">
        <f t="shared" si="167"/>
        <v>100</v>
      </c>
      <c r="W638" s="137">
        <f t="shared" si="168"/>
        <v>100</v>
      </c>
      <c r="X638" s="137">
        <f t="shared" si="168"/>
        <v>100</v>
      </c>
      <c r="Y638" s="137">
        <f t="shared" si="168"/>
        <v>100</v>
      </c>
      <c r="Z638" s="137">
        <f t="shared" si="168"/>
        <v>100</v>
      </c>
      <c r="AA638" s="137">
        <f t="shared" si="168"/>
        <v>100</v>
      </c>
      <c r="AB638" s="137">
        <f t="shared" si="168"/>
        <v>100</v>
      </c>
      <c r="AC638" s="137">
        <f t="shared" si="168"/>
        <v>100</v>
      </c>
      <c r="AD638" s="137">
        <f t="shared" si="168"/>
        <v>100</v>
      </c>
      <c r="AE638" s="137">
        <f t="shared" si="168"/>
        <v>100</v>
      </c>
      <c r="AF638" s="137">
        <f t="shared" si="168"/>
        <v>100</v>
      </c>
      <c r="AG638" s="137">
        <f t="shared" si="168"/>
        <v>100</v>
      </c>
      <c r="AH638" s="137">
        <f t="shared" si="168"/>
        <v>100</v>
      </c>
      <c r="AI638" s="137">
        <f t="shared" si="168"/>
        <v>100</v>
      </c>
      <c r="AJ638" s="137">
        <f t="shared" si="168"/>
        <v>100</v>
      </c>
      <c r="AK638" s="136">
        <f ca="1">IF(AND(AND($AK$3&lt;=B638,B638&lt;=$AK$1),B638&lt;&gt;""),1,0)</f>
        <v>1</v>
      </c>
      <c r="AL638" s="136">
        <f>IF(OR(F638="工事・メンテ（共用可）",F638="要調整"),0.5,IF(F638="ヘリ訓練日",0.4,1))</f>
        <v>1</v>
      </c>
      <c r="AM638" s="136">
        <v>1</v>
      </c>
    </row>
    <row r="639" spans="1:39" ht="56.25">
      <c r="A639" s="149">
        <v>391</v>
      </c>
      <c r="B639" s="150">
        <v>46475</v>
      </c>
      <c r="C639" s="156">
        <v>0</v>
      </c>
      <c r="D639" s="156">
        <v>24</v>
      </c>
      <c r="E639" s="152" t="s">
        <v>52</v>
      </c>
      <c r="F639" s="151" t="s">
        <v>95</v>
      </c>
      <c r="G639" s="205" t="s">
        <v>1</v>
      </c>
      <c r="H639" s="138" t="str">
        <f>IF(OR(G639="中止",G639="取消"),"998",IF(ISNA(MATCH($E639,施設情報!$B$2:$B$96,0)),"999",INDEX(施設情報!$C$2:$C$96,MATCH($E639,施設情報!$B$2:$B$96,0))))</f>
        <v>024</v>
      </c>
      <c r="I639" s="139">
        <f t="shared" si="153"/>
        <v>46475</v>
      </c>
      <c r="J639" s="137" t="str">
        <f t="shared" si="154"/>
        <v>024-46475</v>
      </c>
      <c r="K639" s="137">
        <f t="shared" si="155"/>
        <v>0</v>
      </c>
      <c r="L639" s="137">
        <f t="shared" si="156"/>
        <v>1</v>
      </c>
      <c r="M639" s="137">
        <f t="shared" si="167"/>
        <v>100</v>
      </c>
      <c r="N639" s="137">
        <f t="shared" si="167"/>
        <v>100</v>
      </c>
      <c r="O639" s="137">
        <f t="shared" si="167"/>
        <v>100</v>
      </c>
      <c r="P639" s="137">
        <f t="shared" si="167"/>
        <v>100</v>
      </c>
      <c r="Q639" s="137">
        <f t="shared" si="167"/>
        <v>100</v>
      </c>
      <c r="R639" s="137">
        <f t="shared" si="167"/>
        <v>100</v>
      </c>
      <c r="S639" s="137">
        <f t="shared" si="167"/>
        <v>100</v>
      </c>
      <c r="T639" s="137">
        <f t="shared" si="167"/>
        <v>100</v>
      </c>
      <c r="U639" s="137">
        <f t="shared" si="167"/>
        <v>100</v>
      </c>
      <c r="V639" s="137">
        <f t="shared" si="167"/>
        <v>100</v>
      </c>
      <c r="W639" s="137">
        <f t="shared" si="168"/>
        <v>100</v>
      </c>
      <c r="X639" s="137">
        <f t="shared" si="168"/>
        <v>100</v>
      </c>
      <c r="Y639" s="137">
        <f t="shared" si="168"/>
        <v>100</v>
      </c>
      <c r="Z639" s="137">
        <f t="shared" si="168"/>
        <v>100</v>
      </c>
      <c r="AA639" s="137">
        <f t="shared" si="168"/>
        <v>100</v>
      </c>
      <c r="AB639" s="137">
        <f t="shared" si="168"/>
        <v>100</v>
      </c>
      <c r="AC639" s="137">
        <f t="shared" si="168"/>
        <v>100</v>
      </c>
      <c r="AD639" s="137">
        <f t="shared" si="168"/>
        <v>100</v>
      </c>
      <c r="AE639" s="137">
        <f t="shared" si="168"/>
        <v>100</v>
      </c>
      <c r="AF639" s="137">
        <f t="shared" si="168"/>
        <v>100</v>
      </c>
      <c r="AG639" s="137">
        <f t="shared" si="168"/>
        <v>100</v>
      </c>
      <c r="AH639" s="137">
        <f t="shared" si="168"/>
        <v>100</v>
      </c>
      <c r="AI639" s="137">
        <f t="shared" si="168"/>
        <v>100</v>
      </c>
      <c r="AJ639" s="137">
        <f t="shared" si="168"/>
        <v>100</v>
      </c>
      <c r="AK639" s="136">
        <f ca="1">IF(AND(AND($AK$3&lt;=B639,B639&lt;=$AK$1),B639&lt;&gt;""),1,0)</f>
        <v>1</v>
      </c>
      <c r="AL639" s="136">
        <f>IF(OR(F639="工事・メンテ（共用可）",F639="要調整"),0.5,IF(F639="ヘリ訓練日",0.4,1))</f>
        <v>1</v>
      </c>
      <c r="AM639" s="136">
        <v>1</v>
      </c>
    </row>
    <row r="640" spans="1:39" ht="56.25">
      <c r="A640" s="149">
        <v>392</v>
      </c>
      <c r="B640" s="150">
        <v>46476</v>
      </c>
      <c r="C640" s="156">
        <v>0</v>
      </c>
      <c r="D640" s="156">
        <v>24</v>
      </c>
      <c r="E640" s="152" t="s">
        <v>52</v>
      </c>
      <c r="F640" s="151" t="s">
        <v>95</v>
      </c>
      <c r="G640" s="205" t="s">
        <v>1</v>
      </c>
      <c r="H640" s="138" t="str">
        <f>IF(OR(G640="中止",G640="取消"),"998",IF(ISNA(MATCH($E640,施設情報!$B$2:$B$96,0)),"999",INDEX(施設情報!$C$2:$C$96,MATCH($E640,施設情報!$B$2:$B$96,0))))</f>
        <v>024</v>
      </c>
      <c r="I640" s="139">
        <f t="shared" si="153"/>
        <v>46476</v>
      </c>
      <c r="J640" s="137" t="str">
        <f t="shared" si="154"/>
        <v>024-46476</v>
      </c>
      <c r="K640" s="137">
        <f t="shared" si="155"/>
        <v>0</v>
      </c>
      <c r="L640" s="137">
        <f t="shared" si="156"/>
        <v>1</v>
      </c>
      <c r="M640" s="137">
        <f t="shared" si="167"/>
        <v>100</v>
      </c>
      <c r="N640" s="137">
        <f t="shared" si="167"/>
        <v>100</v>
      </c>
      <c r="O640" s="137">
        <f t="shared" si="167"/>
        <v>100</v>
      </c>
      <c r="P640" s="137">
        <f t="shared" si="167"/>
        <v>100</v>
      </c>
      <c r="Q640" s="137">
        <f t="shared" si="167"/>
        <v>100</v>
      </c>
      <c r="R640" s="137">
        <f t="shared" si="167"/>
        <v>100</v>
      </c>
      <c r="S640" s="137">
        <f t="shared" si="167"/>
        <v>100</v>
      </c>
      <c r="T640" s="137">
        <f t="shared" si="167"/>
        <v>100</v>
      </c>
      <c r="U640" s="137">
        <f t="shared" si="167"/>
        <v>100</v>
      </c>
      <c r="V640" s="137">
        <f t="shared" si="167"/>
        <v>100</v>
      </c>
      <c r="W640" s="137">
        <f t="shared" si="168"/>
        <v>100</v>
      </c>
      <c r="X640" s="137">
        <f t="shared" si="168"/>
        <v>100</v>
      </c>
      <c r="Y640" s="137">
        <f t="shared" si="168"/>
        <v>100</v>
      </c>
      <c r="Z640" s="137">
        <f t="shared" si="168"/>
        <v>100</v>
      </c>
      <c r="AA640" s="137">
        <f t="shared" si="168"/>
        <v>100</v>
      </c>
      <c r="AB640" s="137">
        <f t="shared" si="168"/>
        <v>100</v>
      </c>
      <c r="AC640" s="137">
        <f t="shared" si="168"/>
        <v>100</v>
      </c>
      <c r="AD640" s="137">
        <f t="shared" si="168"/>
        <v>100</v>
      </c>
      <c r="AE640" s="137">
        <f t="shared" si="168"/>
        <v>100</v>
      </c>
      <c r="AF640" s="137">
        <f t="shared" si="168"/>
        <v>100</v>
      </c>
      <c r="AG640" s="137">
        <f t="shared" si="168"/>
        <v>100</v>
      </c>
      <c r="AH640" s="137">
        <f t="shared" si="168"/>
        <v>100</v>
      </c>
      <c r="AI640" s="137">
        <f t="shared" si="168"/>
        <v>100</v>
      </c>
      <c r="AJ640" s="137">
        <f t="shared" si="168"/>
        <v>100</v>
      </c>
      <c r="AK640" s="136">
        <f ca="1">IF(AND(AND($AK$3&lt;=B640,B640&lt;=$AK$1),B640&lt;&gt;""),1,0)</f>
        <v>1</v>
      </c>
      <c r="AL640" s="136">
        <f>IF(OR(F640="工事・メンテ（共用可）",F640="要調整"),0.5,IF(F640="ヘリ訓練日",0.4,1))</f>
        <v>1</v>
      </c>
      <c r="AM640" s="136">
        <v>1</v>
      </c>
    </row>
    <row r="641" spans="1:39" ht="56.25">
      <c r="A641" s="149">
        <v>393</v>
      </c>
      <c r="B641" s="150">
        <v>46477</v>
      </c>
      <c r="C641" s="156">
        <v>0</v>
      </c>
      <c r="D641" s="156">
        <v>24</v>
      </c>
      <c r="E641" s="152" t="s">
        <v>52</v>
      </c>
      <c r="F641" s="151" t="s">
        <v>95</v>
      </c>
      <c r="G641" s="205" t="s">
        <v>1</v>
      </c>
      <c r="H641" s="138" t="str">
        <f>IF(OR(G641="中止",G641="取消"),"998",IF(ISNA(MATCH($E641,施設情報!$B$2:$B$96,0)),"999",INDEX(施設情報!$C$2:$C$96,MATCH($E641,施設情報!$B$2:$B$96,0))))</f>
        <v>024</v>
      </c>
      <c r="I641" s="139">
        <f t="shared" si="153"/>
        <v>46477</v>
      </c>
      <c r="J641" s="137" t="str">
        <f t="shared" si="154"/>
        <v>024-46477</v>
      </c>
      <c r="K641" s="137">
        <f t="shared" si="155"/>
        <v>0</v>
      </c>
      <c r="L641" s="137">
        <f t="shared" si="156"/>
        <v>1</v>
      </c>
      <c r="M641" s="137">
        <f t="shared" si="167"/>
        <v>100</v>
      </c>
      <c r="N641" s="137">
        <f t="shared" si="167"/>
        <v>100</v>
      </c>
      <c r="O641" s="137">
        <f t="shared" si="167"/>
        <v>100</v>
      </c>
      <c r="P641" s="137">
        <f t="shared" si="167"/>
        <v>100</v>
      </c>
      <c r="Q641" s="137">
        <f t="shared" si="167"/>
        <v>100</v>
      </c>
      <c r="R641" s="137">
        <f t="shared" si="167"/>
        <v>100</v>
      </c>
      <c r="S641" s="137">
        <f t="shared" si="167"/>
        <v>100</v>
      </c>
      <c r="T641" s="137">
        <f t="shared" si="167"/>
        <v>100</v>
      </c>
      <c r="U641" s="137">
        <f t="shared" si="167"/>
        <v>100</v>
      </c>
      <c r="V641" s="137">
        <f t="shared" si="167"/>
        <v>100</v>
      </c>
      <c r="W641" s="137">
        <f t="shared" si="168"/>
        <v>100</v>
      </c>
      <c r="X641" s="137">
        <f t="shared" si="168"/>
        <v>100</v>
      </c>
      <c r="Y641" s="137">
        <f t="shared" si="168"/>
        <v>100</v>
      </c>
      <c r="Z641" s="137">
        <f t="shared" si="168"/>
        <v>100</v>
      </c>
      <c r="AA641" s="137">
        <f t="shared" si="168"/>
        <v>100</v>
      </c>
      <c r="AB641" s="137">
        <f t="shared" si="168"/>
        <v>100</v>
      </c>
      <c r="AC641" s="137">
        <f t="shared" si="168"/>
        <v>100</v>
      </c>
      <c r="AD641" s="137">
        <f t="shared" si="168"/>
        <v>100</v>
      </c>
      <c r="AE641" s="137">
        <f t="shared" si="168"/>
        <v>100</v>
      </c>
      <c r="AF641" s="137">
        <f t="shared" si="168"/>
        <v>100</v>
      </c>
      <c r="AG641" s="137">
        <f t="shared" si="168"/>
        <v>100</v>
      </c>
      <c r="AH641" s="137">
        <f t="shared" si="168"/>
        <v>100</v>
      </c>
      <c r="AI641" s="137">
        <f t="shared" si="168"/>
        <v>100</v>
      </c>
      <c r="AJ641" s="137">
        <f t="shared" si="168"/>
        <v>100</v>
      </c>
      <c r="AK641" s="136">
        <f ca="1">IF(AND(AND($AK$3&lt;=B641,B641&lt;=$AK$1),B641&lt;&gt;""),1,0)</f>
        <v>1</v>
      </c>
      <c r="AL641" s="136">
        <f>IF(OR(F641="工事・メンテ（共用可）",F641="要調整"),0.5,IF(F641="ヘリ訓練日",0.4,1))</f>
        <v>1</v>
      </c>
      <c r="AM641" s="136">
        <v>1</v>
      </c>
    </row>
    <row r="642" spans="1:39" ht="37.5">
      <c r="A642" s="149">
        <v>27</v>
      </c>
      <c r="B642" s="150">
        <v>46480</v>
      </c>
      <c r="C642" s="156">
        <v>0</v>
      </c>
      <c r="D642" s="156">
        <v>24</v>
      </c>
      <c r="E642" s="152" t="s">
        <v>28</v>
      </c>
      <c r="F642" s="151" t="s">
        <v>29</v>
      </c>
      <c r="G642" s="154" t="s">
        <v>1</v>
      </c>
      <c r="H642" s="138" t="str">
        <f>IF(OR(G642="中止",G642="取消"),"998",IF(ISNA(MATCH($E642,施設情報!$B$2:$B$96,0)),"999",INDEX(施設情報!$C$2:$C$96,MATCH($E642,施設情報!$B$2:$B$96,0))))</f>
        <v>001</v>
      </c>
      <c r="I642" s="139">
        <f t="shared" si="153"/>
        <v>46480</v>
      </c>
      <c r="J642" s="137" t="str">
        <f t="shared" si="154"/>
        <v>001-46480</v>
      </c>
      <c r="K642" s="137">
        <f t="shared" si="155"/>
        <v>0</v>
      </c>
      <c r="L642" s="137">
        <f t="shared" si="156"/>
        <v>1</v>
      </c>
      <c r="M642" s="137">
        <f t="shared" si="167"/>
        <v>100</v>
      </c>
      <c r="N642" s="137">
        <f t="shared" si="167"/>
        <v>100</v>
      </c>
      <c r="O642" s="137">
        <f t="shared" si="167"/>
        <v>100</v>
      </c>
      <c r="P642" s="137">
        <f t="shared" si="167"/>
        <v>100</v>
      </c>
      <c r="Q642" s="137">
        <f t="shared" si="167"/>
        <v>100</v>
      </c>
      <c r="R642" s="137">
        <f t="shared" si="167"/>
        <v>100</v>
      </c>
      <c r="S642" s="137">
        <f t="shared" si="167"/>
        <v>100</v>
      </c>
      <c r="T642" s="137">
        <f t="shared" si="167"/>
        <v>100</v>
      </c>
      <c r="U642" s="137">
        <f t="shared" si="167"/>
        <v>100</v>
      </c>
      <c r="V642" s="137">
        <f t="shared" si="167"/>
        <v>100</v>
      </c>
      <c r="W642" s="137">
        <f t="shared" si="168"/>
        <v>100</v>
      </c>
      <c r="X642" s="137">
        <f t="shared" si="168"/>
        <v>100</v>
      </c>
      <c r="Y642" s="137">
        <f t="shared" si="168"/>
        <v>100</v>
      </c>
      <c r="Z642" s="137">
        <f t="shared" si="168"/>
        <v>100</v>
      </c>
      <c r="AA642" s="137">
        <f t="shared" si="168"/>
        <v>100</v>
      </c>
      <c r="AB642" s="137">
        <f t="shared" si="168"/>
        <v>100</v>
      </c>
      <c r="AC642" s="137">
        <f t="shared" si="168"/>
        <v>100</v>
      </c>
      <c r="AD642" s="137">
        <f t="shared" si="168"/>
        <v>100</v>
      </c>
      <c r="AE642" s="137">
        <f t="shared" si="168"/>
        <v>100</v>
      </c>
      <c r="AF642" s="137">
        <f t="shared" si="168"/>
        <v>100</v>
      </c>
      <c r="AG642" s="137">
        <f t="shared" si="168"/>
        <v>100</v>
      </c>
      <c r="AH642" s="137">
        <f t="shared" si="168"/>
        <v>100</v>
      </c>
      <c r="AI642" s="137">
        <f t="shared" si="168"/>
        <v>100</v>
      </c>
      <c r="AJ642" s="137">
        <f t="shared" si="168"/>
        <v>100</v>
      </c>
      <c r="AK642" s="136">
        <f ca="1">IF(AND(AND($AK$3&lt;=B642,B642&lt;=$AK$1),B642&lt;&gt;""),1,0)</f>
        <v>1</v>
      </c>
      <c r="AL642" s="136">
        <f>IF(OR(F642="工事・メンテ（共用可）",F642="要調整"),0.5,IF(F642="ヘリ訓練日",0.4,1))</f>
        <v>1</v>
      </c>
      <c r="AM642" s="136">
        <v>1</v>
      </c>
    </row>
    <row r="643" spans="1:39" ht="37.5">
      <c r="A643" s="149">
        <v>28</v>
      </c>
      <c r="B643" s="150">
        <v>46481</v>
      </c>
      <c r="C643" s="156">
        <v>0</v>
      </c>
      <c r="D643" s="156">
        <v>24</v>
      </c>
      <c r="E643" s="152" t="s">
        <v>28</v>
      </c>
      <c r="F643" s="151" t="s">
        <v>29</v>
      </c>
      <c r="G643" s="154" t="s">
        <v>1</v>
      </c>
      <c r="H643" s="138" t="str">
        <f>IF(OR(G643="中止",G643="取消"),"998",IF(ISNA(MATCH($E643,施設情報!$B$2:$B$96,0)),"999",INDEX(施設情報!$C$2:$C$96,MATCH($E643,施設情報!$B$2:$B$96,0))))</f>
        <v>001</v>
      </c>
      <c r="I643" s="139">
        <f t="shared" si="153"/>
        <v>46481</v>
      </c>
      <c r="J643" s="137" t="str">
        <f t="shared" si="154"/>
        <v>001-46481</v>
      </c>
      <c r="K643" s="137">
        <f t="shared" si="155"/>
        <v>0</v>
      </c>
      <c r="L643" s="137">
        <f t="shared" si="156"/>
        <v>1</v>
      </c>
      <c r="M643" s="137">
        <f t="shared" si="167"/>
        <v>100</v>
      </c>
      <c r="N643" s="137">
        <f t="shared" si="167"/>
        <v>100</v>
      </c>
      <c r="O643" s="137">
        <f t="shared" si="167"/>
        <v>100</v>
      </c>
      <c r="P643" s="137">
        <f t="shared" si="167"/>
        <v>100</v>
      </c>
      <c r="Q643" s="137">
        <f t="shared" si="167"/>
        <v>100</v>
      </c>
      <c r="R643" s="137">
        <f t="shared" si="167"/>
        <v>100</v>
      </c>
      <c r="S643" s="137">
        <f t="shared" si="167"/>
        <v>100</v>
      </c>
      <c r="T643" s="137">
        <f t="shared" si="167"/>
        <v>100</v>
      </c>
      <c r="U643" s="137">
        <f t="shared" si="167"/>
        <v>100</v>
      </c>
      <c r="V643" s="137">
        <f t="shared" si="167"/>
        <v>100</v>
      </c>
      <c r="W643" s="137">
        <f t="shared" si="168"/>
        <v>100</v>
      </c>
      <c r="X643" s="137">
        <f t="shared" si="168"/>
        <v>100</v>
      </c>
      <c r="Y643" s="137">
        <f t="shared" si="168"/>
        <v>100</v>
      </c>
      <c r="Z643" s="137">
        <f t="shared" si="168"/>
        <v>100</v>
      </c>
      <c r="AA643" s="137">
        <f t="shared" si="168"/>
        <v>100</v>
      </c>
      <c r="AB643" s="137">
        <f t="shared" si="168"/>
        <v>100</v>
      </c>
      <c r="AC643" s="137">
        <f t="shared" si="168"/>
        <v>100</v>
      </c>
      <c r="AD643" s="137">
        <f t="shared" si="168"/>
        <v>100</v>
      </c>
      <c r="AE643" s="137">
        <f t="shared" si="168"/>
        <v>100</v>
      </c>
      <c r="AF643" s="137">
        <f t="shared" si="168"/>
        <v>100</v>
      </c>
      <c r="AG643" s="137">
        <f t="shared" si="168"/>
        <v>100</v>
      </c>
      <c r="AH643" s="137">
        <f t="shared" si="168"/>
        <v>100</v>
      </c>
      <c r="AI643" s="137">
        <f t="shared" si="168"/>
        <v>100</v>
      </c>
      <c r="AJ643" s="137">
        <f t="shared" si="168"/>
        <v>100</v>
      </c>
      <c r="AK643" s="136">
        <f ca="1">IF(AND(AND($AK$3&lt;=B643,B643&lt;=$AK$1),B643&lt;&gt;""),1,0)</f>
        <v>1</v>
      </c>
      <c r="AL643" s="136">
        <f>IF(OR(F643="工事・メンテ（共用可）",F643="要調整"),0.5,IF(F643="ヘリ訓練日",0.4,1))</f>
        <v>1</v>
      </c>
      <c r="AM643" s="136">
        <v>1</v>
      </c>
    </row>
  </sheetData>
  <autoFilter ref="A3:AK643" xr:uid="{51775EE9-EC78-4705-A398-50E24FBBDE15}">
    <filterColumn colId="2" showButton="0"/>
  </autoFilter>
  <mergeCells count="38">
    <mergeCell ref="AL3:AL4"/>
    <mergeCell ref="AM3:AM4"/>
    <mergeCell ref="H3:H4"/>
    <mergeCell ref="I3:I4"/>
    <mergeCell ref="J3:J4"/>
    <mergeCell ref="K3:K4"/>
    <mergeCell ref="L3:L4"/>
    <mergeCell ref="M3:M4"/>
    <mergeCell ref="N3:N4"/>
    <mergeCell ref="O3:O4"/>
    <mergeCell ref="P3:P4"/>
    <mergeCell ref="E3:E4"/>
    <mergeCell ref="F3:F4"/>
    <mergeCell ref="G3:G4"/>
    <mergeCell ref="A3:A4"/>
    <mergeCell ref="B3:B4"/>
    <mergeCell ref="C3:D3"/>
    <mergeCell ref="Q3:Q4"/>
    <mergeCell ref="R3:R4"/>
    <mergeCell ref="S3:S4"/>
    <mergeCell ref="T3:T4"/>
    <mergeCell ref="U3:U4"/>
    <mergeCell ref="V3:V4"/>
    <mergeCell ref="W3:W4"/>
    <mergeCell ref="X3:X4"/>
    <mergeCell ref="Y3:Y4"/>
    <mergeCell ref="AE3:AE4"/>
    <mergeCell ref="Z3:Z4"/>
    <mergeCell ref="AF3:AF4"/>
    <mergeCell ref="AD3:AD4"/>
    <mergeCell ref="AC3:AC4"/>
    <mergeCell ref="AB3:AB4"/>
    <mergeCell ref="AA3:AA4"/>
    <mergeCell ref="AG3:AG4"/>
    <mergeCell ref="AH3:AH4"/>
    <mergeCell ref="AI3:AI4"/>
    <mergeCell ref="AJ3:AJ4"/>
    <mergeCell ref="AK3:AK4"/>
  </mergeCells>
  <phoneticPr fontId="1"/>
  <conditionalFormatting sqref="E3:E643">
    <cfRule type="containsText" dxfId="19" priority="4" operator="containsText" text="浪江">
      <formula>NOT(ISERROR(SEARCH("浪江",E3)))</formula>
    </cfRule>
  </conditionalFormatting>
  <conditionalFormatting sqref="B3:G643">
    <cfRule type="expression" dxfId="18" priority="29">
      <formula>AND($G3="決定(承認)済",$F3="利用(専有)")</formula>
    </cfRule>
    <cfRule type="expression" dxfId="17" priority="30">
      <formula>$G3="キャンセル待ち"</formula>
    </cfRule>
    <cfRule type="expression" dxfId="16" priority="31">
      <formula>AND($G3="仮予約",OR($F3="視察(専有)",$F3="視察",$F3="見学",$F3="見学(専有)",$F3="下見"))</formula>
    </cfRule>
    <cfRule type="expression" dxfId="15" priority="32">
      <formula>OR($G3="取消",$G3="中止")</formula>
    </cfRule>
    <cfRule type="expression" dxfId="14" priority="33">
      <formula>AND($G3="決定(承認)済",OR($F3="視察(専有)",$F3="視察",$F3="見学",$F3="見学(専有)",$F3="下見"))</formula>
    </cfRule>
    <cfRule type="expression" dxfId="13" priority="34">
      <formula>AND($G3="決定(承認)済",$F3="要調整")</formula>
    </cfRule>
    <cfRule type="expression" dxfId="12" priority="35">
      <formula>AND($G3="決定(承認)済",$F3="工事・メンテ")</formula>
    </cfRule>
    <cfRule type="expression" dxfId="11" priority="36">
      <formula>AND($G3="決定(承認)済",OR($F3="使用",$F3="利用(専有)",$F3="使用(減免10割)",$F3="使用(減免5割)",$F3="使用(準備)",$F3="使用(営利)",$F3="休館日",$F3="RTF事業"))</formula>
    </cfRule>
    <cfRule type="expression" dxfId="10" priority="37">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FD0C57B0-59F2-4530-B9F2-2E6FD58A307B}">
      <formula1>0</formula1>
      <formula2>24</formula2>
    </dataValidation>
    <dataValidation type="whole" allowBlank="1" showInputMessage="1" showErrorMessage="1" sqref="C4:D643" xr:uid="{063332F7-681A-468D-AC3D-11E4C8E5071A}">
      <formula1>0</formula1>
      <formula2>24</formula2>
    </dataValidation>
    <dataValidation type="date" allowBlank="1" showInputMessage="1" showErrorMessage="1" errorTitle="入力期間エラー" error="2023/1/1～2023/12/31までの日付を入力してください。" sqref="B3:B4" xr:uid="{8E2E8210-B02F-4F7D-82E8-DE05651EDAB2}">
      <formula1>44927</formula1>
      <formula2>45291</formula2>
    </dataValidation>
    <dataValidation type="date" allowBlank="1" showInputMessage="1" showErrorMessage="1" errorTitle="入力期間エラー" error="2023/1/1～2023/12/31までの日付を入力してください。" sqref="B5:B643" xr:uid="{D3DF6A25-0735-4B16-B5CD-97DF6632DF48}">
      <formula1>46388</formula1>
      <formula2>46752</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63"/>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274</v>
      </c>
      <c r="H1" s="142" t="s">
        <v>133</v>
      </c>
      <c r="AK1" s="183">
        <f ca="1">週テーブル!E7</f>
        <v>46481</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2" t="s">
        <v>102</v>
      </c>
      <c r="B3" s="293" t="s">
        <v>103</v>
      </c>
      <c r="C3" s="294" t="s">
        <v>104</v>
      </c>
      <c r="D3" s="294"/>
      <c r="E3" s="295" t="s">
        <v>105</v>
      </c>
      <c r="F3" s="286" t="s">
        <v>110</v>
      </c>
      <c r="G3" s="288" t="s">
        <v>111</v>
      </c>
      <c r="H3" s="290" t="s">
        <v>128</v>
      </c>
      <c r="I3" s="290" t="s">
        <v>129</v>
      </c>
      <c r="J3" s="290" t="s">
        <v>130</v>
      </c>
      <c r="K3" s="290" t="s">
        <v>131</v>
      </c>
      <c r="L3" s="290" t="s">
        <v>132</v>
      </c>
      <c r="M3" s="291">
        <v>0</v>
      </c>
      <c r="N3" s="291">
        <v>4.1666666666666664E-2</v>
      </c>
      <c r="O3" s="291">
        <v>8.3333333333333301E-2</v>
      </c>
      <c r="P3" s="291">
        <v>0.125</v>
      </c>
      <c r="Q3" s="291">
        <v>0.16666666666666699</v>
      </c>
      <c r="R3" s="291">
        <v>0.20833333333333301</v>
      </c>
      <c r="S3" s="291">
        <v>0.25</v>
      </c>
      <c r="T3" s="291">
        <v>0.29166666666666702</v>
      </c>
      <c r="U3" s="291">
        <v>0.33333333333333298</v>
      </c>
      <c r="V3" s="291">
        <v>0.375</v>
      </c>
      <c r="W3" s="291">
        <v>0.41666666666666702</v>
      </c>
      <c r="X3" s="291">
        <v>0.45833333333333298</v>
      </c>
      <c r="Y3" s="291">
        <v>0.5</v>
      </c>
      <c r="Z3" s="291">
        <v>0.54166666666666696</v>
      </c>
      <c r="AA3" s="291">
        <v>0.58333333333333304</v>
      </c>
      <c r="AB3" s="291">
        <v>0.625</v>
      </c>
      <c r="AC3" s="291">
        <v>0.66666666666666696</v>
      </c>
      <c r="AD3" s="291">
        <v>0.70833333333333304</v>
      </c>
      <c r="AE3" s="291">
        <v>0.75</v>
      </c>
      <c r="AF3" s="291">
        <v>0.79166666666666696</v>
      </c>
      <c r="AG3" s="291">
        <v>0.83333333333333304</v>
      </c>
      <c r="AH3" s="291">
        <v>0.875</v>
      </c>
      <c r="AI3" s="291">
        <v>0.91666666666666696</v>
      </c>
      <c r="AJ3" s="291">
        <v>0.95833333333333304</v>
      </c>
      <c r="AK3" s="299">
        <f>週テーブル!D2</f>
        <v>46391</v>
      </c>
      <c r="AL3" s="298" t="s">
        <v>484</v>
      </c>
      <c r="AM3" s="289" t="s">
        <v>483</v>
      </c>
    </row>
    <row r="4" spans="1:39" ht="19.5">
      <c r="A4" s="292"/>
      <c r="B4" s="293"/>
      <c r="C4" s="155" t="s">
        <v>106</v>
      </c>
      <c r="D4" s="155" t="s">
        <v>107</v>
      </c>
      <c r="E4" s="295"/>
      <c r="F4" s="296"/>
      <c r="G4" s="297"/>
      <c r="H4" s="290"/>
      <c r="I4" s="290"/>
      <c r="J4" s="290"/>
      <c r="K4" s="290"/>
      <c r="L4" s="290"/>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9"/>
      <c r="AL4" s="298"/>
      <c r="AM4" s="289"/>
    </row>
    <row r="5" spans="1:39" ht="93.75">
      <c r="A5" s="153">
        <v>128</v>
      </c>
      <c r="B5" s="150">
        <v>46395</v>
      </c>
      <c r="C5" s="156">
        <v>9</v>
      </c>
      <c r="D5" s="156">
        <v>14</v>
      </c>
      <c r="E5" s="154" t="s">
        <v>487</v>
      </c>
      <c r="F5" s="151" t="s">
        <v>95</v>
      </c>
      <c r="G5" s="157" t="s">
        <v>1</v>
      </c>
      <c r="H5" s="143" t="str">
        <f>IF(OR(G5="中止",G5="取消"),"998",IF(ISNA(MATCH($E5,施設情報!$B$2:$B$96,0)),"999",INDEX(施設情報!$C$2:$C$96,MATCH($E5,施設情報!$B$2:$B$96,0))))</f>
        <v>101</v>
      </c>
      <c r="I5" s="144">
        <f t="shared" ref="I5:I36" si="2">B5</f>
        <v>46395</v>
      </c>
      <c r="J5" s="142" t="str">
        <f t="shared" ref="J5:J36" si="3">H5&amp;"-"&amp;I5</f>
        <v>101-46395</v>
      </c>
      <c r="K5" s="142">
        <f t="shared" ref="K5:K36" si="4">C5/24</f>
        <v>0.375</v>
      </c>
      <c r="L5" s="142">
        <f t="shared" ref="L5:L36" si="5">D5/24</f>
        <v>0.58333333333333337</v>
      </c>
      <c r="M5" s="142">
        <f t="shared" ref="M5:V14" si="6">IF(AND(M$3&gt;=$K5,M$3&lt;$L5),100*$AM5,0)</f>
        <v>0</v>
      </c>
      <c r="N5" s="142">
        <f t="shared" si="6"/>
        <v>0</v>
      </c>
      <c r="O5" s="142">
        <f t="shared" si="6"/>
        <v>0</v>
      </c>
      <c r="P5" s="142">
        <f t="shared" si="6"/>
        <v>0</v>
      </c>
      <c r="Q5" s="142">
        <f t="shared" si="6"/>
        <v>0</v>
      </c>
      <c r="R5" s="142">
        <f t="shared" si="6"/>
        <v>0</v>
      </c>
      <c r="S5" s="142">
        <f t="shared" si="6"/>
        <v>0</v>
      </c>
      <c r="T5" s="142">
        <f t="shared" si="6"/>
        <v>0</v>
      </c>
      <c r="U5" s="142">
        <f t="shared" si="6"/>
        <v>0</v>
      </c>
      <c r="V5" s="142">
        <f t="shared" si="6"/>
        <v>100</v>
      </c>
      <c r="W5" s="142">
        <f t="shared" ref="W5:AJ14" si="7">IF(AND(W$3&gt;=$K5,W$3&lt;$L5),100*$AM5,0)</f>
        <v>100</v>
      </c>
      <c r="X5" s="142">
        <f t="shared" si="7"/>
        <v>100</v>
      </c>
      <c r="Y5" s="142">
        <f t="shared" si="7"/>
        <v>100</v>
      </c>
      <c r="Z5" s="142">
        <f t="shared" si="7"/>
        <v>100</v>
      </c>
      <c r="AA5" s="142">
        <f t="shared" si="7"/>
        <v>0</v>
      </c>
      <c r="AB5" s="142">
        <f t="shared" si="7"/>
        <v>0</v>
      </c>
      <c r="AC5" s="142">
        <f t="shared" si="7"/>
        <v>0</v>
      </c>
      <c r="AD5" s="142">
        <f t="shared" si="7"/>
        <v>0</v>
      </c>
      <c r="AE5" s="142">
        <f t="shared" si="7"/>
        <v>0</v>
      </c>
      <c r="AF5" s="142">
        <f t="shared" si="7"/>
        <v>0</v>
      </c>
      <c r="AG5" s="142">
        <f t="shared" si="7"/>
        <v>0</v>
      </c>
      <c r="AH5" s="142">
        <f t="shared" si="7"/>
        <v>0</v>
      </c>
      <c r="AI5" s="142">
        <f t="shared" si="7"/>
        <v>0</v>
      </c>
      <c r="AJ5" s="142">
        <f t="shared" si="7"/>
        <v>0</v>
      </c>
      <c r="AK5" s="142">
        <f ca="1">IF(AND(AND($AK$3&lt;=B5,B5&lt;=$AK$1),B5&lt;&gt;""),1,0)</f>
        <v>1</v>
      </c>
      <c r="AL5" s="140">
        <f>IF(OR(F5="工事・メンテ（共用可）",F5="要調整"),0.5,1)</f>
        <v>1</v>
      </c>
      <c r="AM5" s="136">
        <v>1</v>
      </c>
    </row>
    <row r="6" spans="1:39">
      <c r="A6" s="153">
        <v>129</v>
      </c>
      <c r="B6" s="150">
        <v>46395</v>
      </c>
      <c r="C6" s="156">
        <v>9</v>
      </c>
      <c r="D6" s="156">
        <v>14</v>
      </c>
      <c r="E6" s="154" t="s">
        <v>488</v>
      </c>
      <c r="F6" s="151" t="s">
        <v>95</v>
      </c>
      <c r="G6" s="157" t="s">
        <v>1</v>
      </c>
      <c r="H6" s="143" t="str">
        <f>IF(OR(G6="中止",G6="取消"),"998",IF(ISNA(MATCH($E6,施設情報!$B$2:$B$96,0)),"999",INDEX(施設情報!$C$2:$C$96,MATCH($E6,施設情報!$B$2:$B$96,0))))</f>
        <v>104</v>
      </c>
      <c r="I6" s="144">
        <f t="shared" si="2"/>
        <v>46395</v>
      </c>
      <c r="J6" s="142" t="str">
        <f t="shared" si="3"/>
        <v>104-46395</v>
      </c>
      <c r="K6" s="142">
        <f t="shared" si="4"/>
        <v>0.375</v>
      </c>
      <c r="L6" s="142">
        <f t="shared" si="5"/>
        <v>0.58333333333333337</v>
      </c>
      <c r="M6" s="142">
        <f t="shared" si="6"/>
        <v>0</v>
      </c>
      <c r="N6" s="142">
        <f t="shared" si="6"/>
        <v>0</v>
      </c>
      <c r="O6" s="142">
        <f t="shared" si="6"/>
        <v>0</v>
      </c>
      <c r="P6" s="142">
        <f t="shared" si="6"/>
        <v>0</v>
      </c>
      <c r="Q6" s="142">
        <f t="shared" si="6"/>
        <v>0</v>
      </c>
      <c r="R6" s="142">
        <f t="shared" si="6"/>
        <v>0</v>
      </c>
      <c r="S6" s="142">
        <f t="shared" si="6"/>
        <v>0</v>
      </c>
      <c r="T6" s="142">
        <f t="shared" si="6"/>
        <v>0</v>
      </c>
      <c r="U6" s="142">
        <f t="shared" si="6"/>
        <v>0</v>
      </c>
      <c r="V6" s="142">
        <f t="shared" si="6"/>
        <v>100</v>
      </c>
      <c r="W6" s="142">
        <f t="shared" si="7"/>
        <v>100</v>
      </c>
      <c r="X6" s="142">
        <f t="shared" si="7"/>
        <v>100</v>
      </c>
      <c r="Y6" s="142">
        <f t="shared" si="7"/>
        <v>100</v>
      </c>
      <c r="Z6" s="142">
        <f t="shared" si="7"/>
        <v>100</v>
      </c>
      <c r="AA6" s="142">
        <f t="shared" si="7"/>
        <v>0</v>
      </c>
      <c r="AB6" s="142">
        <f t="shared" si="7"/>
        <v>0</v>
      </c>
      <c r="AC6" s="142">
        <f t="shared" si="7"/>
        <v>0</v>
      </c>
      <c r="AD6" s="142">
        <f t="shared" si="7"/>
        <v>0</v>
      </c>
      <c r="AE6" s="142">
        <f t="shared" si="7"/>
        <v>0</v>
      </c>
      <c r="AF6" s="142">
        <f t="shared" si="7"/>
        <v>0</v>
      </c>
      <c r="AG6" s="142">
        <f t="shared" si="7"/>
        <v>0</v>
      </c>
      <c r="AH6" s="142">
        <f t="shared" si="7"/>
        <v>0</v>
      </c>
      <c r="AI6" s="142">
        <f t="shared" si="7"/>
        <v>0</v>
      </c>
      <c r="AJ6" s="142">
        <f t="shared" si="7"/>
        <v>0</v>
      </c>
      <c r="AK6" s="142">
        <f ca="1">IF(AND(AND($AK$3&lt;=B6,B6&lt;=$AK$1),B6&lt;&gt;""),1,0)</f>
        <v>1</v>
      </c>
      <c r="AL6" s="140">
        <f>IF(OR(F6="工事・メンテ（共用可）",F6="要調整"),0.5,1)</f>
        <v>1</v>
      </c>
      <c r="AM6" s="136">
        <v>1</v>
      </c>
    </row>
    <row r="7" spans="1:39">
      <c r="A7" s="153">
        <v>3</v>
      </c>
      <c r="B7" s="150">
        <v>46396</v>
      </c>
      <c r="C7" s="156">
        <v>0</v>
      </c>
      <c r="D7" s="156">
        <v>24</v>
      </c>
      <c r="E7" s="154" t="s">
        <v>28</v>
      </c>
      <c r="F7" s="151" t="s">
        <v>29</v>
      </c>
      <c r="G7" s="157" t="s">
        <v>1</v>
      </c>
      <c r="H7" s="143" t="str">
        <f>IF(OR(G7="中止",G7="取消"),"998",IF(ISNA(MATCH($E7,施設情報!$B$2:$B$96,0)),"999",INDEX(施設情報!$C$2:$C$96,MATCH($E7,施設情報!$B$2:$B$96,0))))</f>
        <v>001</v>
      </c>
      <c r="I7" s="144">
        <f t="shared" si="2"/>
        <v>46396</v>
      </c>
      <c r="J7" s="142" t="str">
        <f t="shared" si="3"/>
        <v>001-46396</v>
      </c>
      <c r="K7" s="142">
        <f t="shared" si="4"/>
        <v>0</v>
      </c>
      <c r="L7" s="142">
        <f t="shared" si="5"/>
        <v>1</v>
      </c>
      <c r="M7" s="142">
        <f t="shared" si="6"/>
        <v>100</v>
      </c>
      <c r="N7" s="142">
        <f t="shared" si="6"/>
        <v>100</v>
      </c>
      <c r="O7" s="142">
        <f t="shared" si="6"/>
        <v>100</v>
      </c>
      <c r="P7" s="142">
        <f t="shared" si="6"/>
        <v>100</v>
      </c>
      <c r="Q7" s="142">
        <f t="shared" si="6"/>
        <v>100</v>
      </c>
      <c r="R7" s="142">
        <f t="shared" si="6"/>
        <v>100</v>
      </c>
      <c r="S7" s="142">
        <f t="shared" si="6"/>
        <v>100</v>
      </c>
      <c r="T7" s="142">
        <f t="shared" si="6"/>
        <v>100</v>
      </c>
      <c r="U7" s="142">
        <f t="shared" si="6"/>
        <v>100</v>
      </c>
      <c r="V7" s="142">
        <f t="shared" si="6"/>
        <v>100</v>
      </c>
      <c r="W7" s="142">
        <f t="shared" si="7"/>
        <v>100</v>
      </c>
      <c r="X7" s="142">
        <f t="shared" si="7"/>
        <v>100</v>
      </c>
      <c r="Y7" s="142">
        <f t="shared" si="7"/>
        <v>100</v>
      </c>
      <c r="Z7" s="142">
        <f t="shared" si="7"/>
        <v>100</v>
      </c>
      <c r="AA7" s="142">
        <f t="shared" si="7"/>
        <v>100</v>
      </c>
      <c r="AB7" s="142">
        <f t="shared" si="7"/>
        <v>100</v>
      </c>
      <c r="AC7" s="142">
        <f t="shared" si="7"/>
        <v>100</v>
      </c>
      <c r="AD7" s="142">
        <f t="shared" si="7"/>
        <v>100</v>
      </c>
      <c r="AE7" s="142">
        <f t="shared" si="7"/>
        <v>100</v>
      </c>
      <c r="AF7" s="142">
        <f t="shared" si="7"/>
        <v>100</v>
      </c>
      <c r="AG7" s="142">
        <f t="shared" si="7"/>
        <v>100</v>
      </c>
      <c r="AH7" s="142">
        <f t="shared" si="7"/>
        <v>100</v>
      </c>
      <c r="AI7" s="142">
        <f t="shared" si="7"/>
        <v>100</v>
      </c>
      <c r="AJ7" s="142">
        <f t="shared" si="7"/>
        <v>100</v>
      </c>
      <c r="AK7" s="142">
        <f ca="1">IF(AND(AND($AK$3&lt;=B7,B7&lt;=$AK$1),B7&lt;&gt;""),1,0)</f>
        <v>1</v>
      </c>
      <c r="AL7" s="140">
        <f>IF(OR(F7="工事・メンテ（共用可）",F7="要調整"),0.5,1)</f>
        <v>1</v>
      </c>
      <c r="AM7" s="136">
        <v>1</v>
      </c>
    </row>
    <row r="8" spans="1:39">
      <c r="A8" s="153">
        <v>4</v>
      </c>
      <c r="B8" s="150">
        <v>46397</v>
      </c>
      <c r="C8" s="156">
        <v>0</v>
      </c>
      <c r="D8" s="156">
        <v>24</v>
      </c>
      <c r="E8" s="154" t="s">
        <v>28</v>
      </c>
      <c r="F8" s="151" t="s">
        <v>29</v>
      </c>
      <c r="G8" s="157" t="s">
        <v>1</v>
      </c>
      <c r="H8" s="143" t="str">
        <f>IF(OR(G8="中止",G8="取消"),"998",IF(ISNA(MATCH($E8,施設情報!$B$2:$B$96,0)),"999",INDEX(施設情報!$C$2:$C$96,MATCH($E8,施設情報!$B$2:$B$96,0))))</f>
        <v>001</v>
      </c>
      <c r="I8" s="144">
        <f t="shared" si="2"/>
        <v>46397</v>
      </c>
      <c r="J8" s="142" t="str">
        <f t="shared" si="3"/>
        <v>001-46397</v>
      </c>
      <c r="K8" s="142">
        <f t="shared" si="4"/>
        <v>0</v>
      </c>
      <c r="L8" s="142">
        <f t="shared" si="5"/>
        <v>1</v>
      </c>
      <c r="M8" s="142">
        <f t="shared" si="6"/>
        <v>100</v>
      </c>
      <c r="N8" s="142">
        <f t="shared" si="6"/>
        <v>100</v>
      </c>
      <c r="O8" s="142">
        <f t="shared" si="6"/>
        <v>100</v>
      </c>
      <c r="P8" s="142">
        <f t="shared" si="6"/>
        <v>100</v>
      </c>
      <c r="Q8" s="142">
        <f t="shared" si="6"/>
        <v>100</v>
      </c>
      <c r="R8" s="142">
        <f t="shared" si="6"/>
        <v>100</v>
      </c>
      <c r="S8" s="142">
        <f t="shared" si="6"/>
        <v>100</v>
      </c>
      <c r="T8" s="142">
        <f t="shared" si="6"/>
        <v>100</v>
      </c>
      <c r="U8" s="142">
        <f t="shared" si="6"/>
        <v>100</v>
      </c>
      <c r="V8" s="142">
        <f t="shared" si="6"/>
        <v>100</v>
      </c>
      <c r="W8" s="142">
        <f t="shared" si="7"/>
        <v>100</v>
      </c>
      <c r="X8" s="142">
        <f t="shared" si="7"/>
        <v>100</v>
      </c>
      <c r="Y8" s="142">
        <f t="shared" si="7"/>
        <v>100</v>
      </c>
      <c r="Z8" s="142">
        <f t="shared" si="7"/>
        <v>100</v>
      </c>
      <c r="AA8" s="142">
        <f t="shared" si="7"/>
        <v>100</v>
      </c>
      <c r="AB8" s="142">
        <f t="shared" si="7"/>
        <v>100</v>
      </c>
      <c r="AC8" s="142">
        <f t="shared" si="7"/>
        <v>100</v>
      </c>
      <c r="AD8" s="142">
        <f t="shared" si="7"/>
        <v>100</v>
      </c>
      <c r="AE8" s="142">
        <f t="shared" si="7"/>
        <v>100</v>
      </c>
      <c r="AF8" s="142">
        <f t="shared" si="7"/>
        <v>100</v>
      </c>
      <c r="AG8" s="142">
        <f t="shared" si="7"/>
        <v>100</v>
      </c>
      <c r="AH8" s="142">
        <f t="shared" si="7"/>
        <v>100</v>
      </c>
      <c r="AI8" s="142">
        <f t="shared" si="7"/>
        <v>100</v>
      </c>
      <c r="AJ8" s="142">
        <f t="shared" si="7"/>
        <v>100</v>
      </c>
      <c r="AK8" s="142">
        <f ca="1">IF(AND(AND($AK$3&lt;=B8,B8&lt;=$AK$1),B8&lt;&gt;""),1,0)</f>
        <v>1</v>
      </c>
      <c r="AL8" s="140">
        <f>IF(OR(F8="工事・メンテ（共用可）",F8="要調整"),0.5,1)</f>
        <v>1</v>
      </c>
      <c r="AM8" s="136">
        <v>1</v>
      </c>
    </row>
    <row r="9" spans="1:39">
      <c r="A9" s="153">
        <v>106</v>
      </c>
      <c r="B9" s="150">
        <v>46398</v>
      </c>
      <c r="C9" s="156">
        <v>0</v>
      </c>
      <c r="D9" s="156">
        <v>24</v>
      </c>
      <c r="E9" s="154" t="s">
        <v>28</v>
      </c>
      <c r="F9" s="151" t="s">
        <v>29</v>
      </c>
      <c r="G9" s="157" t="s">
        <v>1</v>
      </c>
      <c r="H9" s="143" t="str">
        <f>IF(OR(G9="中止",G9="取消"),"998",IF(ISNA(MATCH($E9,施設情報!$B$2:$B$96,0)),"999",INDEX(施設情報!$C$2:$C$96,MATCH($E9,施設情報!$B$2:$B$96,0))))</f>
        <v>001</v>
      </c>
      <c r="I9" s="144">
        <f t="shared" si="2"/>
        <v>46398</v>
      </c>
      <c r="J9" s="142" t="str">
        <f t="shared" si="3"/>
        <v>001-46398</v>
      </c>
      <c r="K9" s="142">
        <f t="shared" si="4"/>
        <v>0</v>
      </c>
      <c r="L9" s="142">
        <f t="shared" si="5"/>
        <v>1</v>
      </c>
      <c r="M9" s="142">
        <f t="shared" si="6"/>
        <v>100</v>
      </c>
      <c r="N9" s="142">
        <f t="shared" si="6"/>
        <v>100</v>
      </c>
      <c r="O9" s="142">
        <f t="shared" si="6"/>
        <v>100</v>
      </c>
      <c r="P9" s="142">
        <f t="shared" si="6"/>
        <v>100</v>
      </c>
      <c r="Q9" s="142">
        <f t="shared" si="6"/>
        <v>100</v>
      </c>
      <c r="R9" s="142">
        <f t="shared" si="6"/>
        <v>100</v>
      </c>
      <c r="S9" s="142">
        <f t="shared" si="6"/>
        <v>100</v>
      </c>
      <c r="T9" s="142">
        <f t="shared" si="6"/>
        <v>100</v>
      </c>
      <c r="U9" s="142">
        <f t="shared" si="6"/>
        <v>100</v>
      </c>
      <c r="V9" s="142">
        <f t="shared" si="6"/>
        <v>100</v>
      </c>
      <c r="W9" s="142">
        <f t="shared" si="7"/>
        <v>100</v>
      </c>
      <c r="X9" s="142">
        <f t="shared" si="7"/>
        <v>100</v>
      </c>
      <c r="Y9" s="142">
        <f t="shared" si="7"/>
        <v>100</v>
      </c>
      <c r="Z9" s="142">
        <f t="shared" si="7"/>
        <v>100</v>
      </c>
      <c r="AA9" s="142">
        <f t="shared" si="7"/>
        <v>100</v>
      </c>
      <c r="AB9" s="142">
        <f t="shared" si="7"/>
        <v>100</v>
      </c>
      <c r="AC9" s="142">
        <f t="shared" si="7"/>
        <v>100</v>
      </c>
      <c r="AD9" s="142">
        <f t="shared" si="7"/>
        <v>100</v>
      </c>
      <c r="AE9" s="142">
        <f t="shared" si="7"/>
        <v>100</v>
      </c>
      <c r="AF9" s="142">
        <f t="shared" si="7"/>
        <v>100</v>
      </c>
      <c r="AG9" s="142">
        <f t="shared" si="7"/>
        <v>100</v>
      </c>
      <c r="AH9" s="142">
        <f t="shared" si="7"/>
        <v>100</v>
      </c>
      <c r="AI9" s="142">
        <f t="shared" si="7"/>
        <v>100</v>
      </c>
      <c r="AJ9" s="142">
        <f t="shared" si="7"/>
        <v>100</v>
      </c>
      <c r="AK9" s="142">
        <f ca="1">IF(AND(AND($AK$3&lt;=B9,B9&lt;=$AK$1),B9&lt;&gt;""),1,0)</f>
        <v>1</v>
      </c>
      <c r="AL9" s="140">
        <f>IF(OR(F9="工事・メンテ（共用可）",F9="要調整"),0.5,1)</f>
        <v>1</v>
      </c>
      <c r="AM9" s="136">
        <v>1</v>
      </c>
    </row>
    <row r="10" spans="1:39">
      <c r="A10" s="153">
        <v>5</v>
      </c>
      <c r="B10" s="150">
        <v>46403</v>
      </c>
      <c r="C10" s="156">
        <v>0</v>
      </c>
      <c r="D10" s="156">
        <v>24</v>
      </c>
      <c r="E10" s="154" t="s">
        <v>28</v>
      </c>
      <c r="F10" s="151" t="s">
        <v>29</v>
      </c>
      <c r="G10" s="157" t="s">
        <v>1</v>
      </c>
      <c r="H10" s="143" t="str">
        <f>IF(OR(G10="中止",G10="取消"),"998",IF(ISNA(MATCH($E10,施設情報!$B$2:$B$96,0)),"999",INDEX(施設情報!$C$2:$C$96,MATCH($E10,施設情報!$B$2:$B$96,0))))</f>
        <v>001</v>
      </c>
      <c r="I10" s="144">
        <f t="shared" si="2"/>
        <v>46403</v>
      </c>
      <c r="J10" s="142" t="str">
        <f t="shared" si="3"/>
        <v>001-46403</v>
      </c>
      <c r="K10" s="142">
        <f t="shared" si="4"/>
        <v>0</v>
      </c>
      <c r="L10" s="142">
        <f t="shared" si="5"/>
        <v>1</v>
      </c>
      <c r="M10" s="142">
        <f t="shared" si="6"/>
        <v>100</v>
      </c>
      <c r="N10" s="142">
        <f t="shared" si="6"/>
        <v>100</v>
      </c>
      <c r="O10" s="142">
        <f t="shared" si="6"/>
        <v>100</v>
      </c>
      <c r="P10" s="142">
        <f t="shared" si="6"/>
        <v>100</v>
      </c>
      <c r="Q10" s="142">
        <f t="shared" si="6"/>
        <v>100</v>
      </c>
      <c r="R10" s="142">
        <f t="shared" si="6"/>
        <v>100</v>
      </c>
      <c r="S10" s="142">
        <f t="shared" si="6"/>
        <v>100</v>
      </c>
      <c r="T10" s="142">
        <f t="shared" si="6"/>
        <v>100</v>
      </c>
      <c r="U10" s="142">
        <f t="shared" si="6"/>
        <v>100</v>
      </c>
      <c r="V10" s="142">
        <f t="shared" si="6"/>
        <v>100</v>
      </c>
      <c r="W10" s="142">
        <f t="shared" si="7"/>
        <v>100</v>
      </c>
      <c r="X10" s="142">
        <f t="shared" si="7"/>
        <v>100</v>
      </c>
      <c r="Y10" s="142">
        <f t="shared" si="7"/>
        <v>100</v>
      </c>
      <c r="Z10" s="142">
        <f t="shared" si="7"/>
        <v>100</v>
      </c>
      <c r="AA10" s="142">
        <f t="shared" si="7"/>
        <v>100</v>
      </c>
      <c r="AB10" s="142">
        <f t="shared" si="7"/>
        <v>100</v>
      </c>
      <c r="AC10" s="142">
        <f t="shared" si="7"/>
        <v>100</v>
      </c>
      <c r="AD10" s="142">
        <f t="shared" si="7"/>
        <v>100</v>
      </c>
      <c r="AE10" s="142">
        <f t="shared" si="7"/>
        <v>100</v>
      </c>
      <c r="AF10" s="142">
        <f t="shared" si="7"/>
        <v>100</v>
      </c>
      <c r="AG10" s="142">
        <f t="shared" si="7"/>
        <v>100</v>
      </c>
      <c r="AH10" s="142">
        <f t="shared" si="7"/>
        <v>100</v>
      </c>
      <c r="AI10" s="142">
        <f t="shared" si="7"/>
        <v>100</v>
      </c>
      <c r="AJ10" s="142">
        <f t="shared" si="7"/>
        <v>100</v>
      </c>
      <c r="AK10" s="142">
        <f ca="1">IF(AND(AND($AK$3&lt;=B10,B10&lt;=$AK$1),B10&lt;&gt;""),1,0)</f>
        <v>1</v>
      </c>
      <c r="AL10" s="140">
        <f>IF(OR(F10="工事・メンテ（共用可）",F10="要調整"),0.5,1)</f>
        <v>1</v>
      </c>
      <c r="AM10" s="136">
        <v>1</v>
      </c>
    </row>
    <row r="11" spans="1:39">
      <c r="A11" s="153">
        <v>6</v>
      </c>
      <c r="B11" s="150">
        <v>46404</v>
      </c>
      <c r="C11" s="156">
        <v>0</v>
      </c>
      <c r="D11" s="156">
        <v>24</v>
      </c>
      <c r="E11" s="154" t="s">
        <v>28</v>
      </c>
      <c r="F11" s="151" t="s">
        <v>29</v>
      </c>
      <c r="G11" s="157" t="s">
        <v>1</v>
      </c>
      <c r="H11" s="143" t="str">
        <f>IF(OR(G11="中止",G11="取消"),"998",IF(ISNA(MATCH($E11,施設情報!$B$2:$B$96,0)),"999",INDEX(施設情報!$C$2:$C$96,MATCH($E11,施設情報!$B$2:$B$96,0))))</f>
        <v>001</v>
      </c>
      <c r="I11" s="144">
        <f t="shared" si="2"/>
        <v>46404</v>
      </c>
      <c r="J11" s="142" t="str">
        <f t="shared" si="3"/>
        <v>001-46404</v>
      </c>
      <c r="K11" s="142">
        <f t="shared" si="4"/>
        <v>0</v>
      </c>
      <c r="L11" s="142">
        <f t="shared" si="5"/>
        <v>1</v>
      </c>
      <c r="M11" s="142">
        <f t="shared" si="6"/>
        <v>100</v>
      </c>
      <c r="N11" s="142">
        <f t="shared" si="6"/>
        <v>100</v>
      </c>
      <c r="O11" s="142">
        <f t="shared" si="6"/>
        <v>100</v>
      </c>
      <c r="P11" s="142">
        <f t="shared" si="6"/>
        <v>100</v>
      </c>
      <c r="Q11" s="142">
        <f t="shared" si="6"/>
        <v>100</v>
      </c>
      <c r="R11" s="142">
        <f t="shared" si="6"/>
        <v>100</v>
      </c>
      <c r="S11" s="142">
        <f t="shared" si="6"/>
        <v>100</v>
      </c>
      <c r="T11" s="142">
        <f t="shared" si="6"/>
        <v>100</v>
      </c>
      <c r="U11" s="142">
        <f t="shared" si="6"/>
        <v>100</v>
      </c>
      <c r="V11" s="142">
        <f t="shared" si="6"/>
        <v>100</v>
      </c>
      <c r="W11" s="142">
        <f t="shared" si="7"/>
        <v>100</v>
      </c>
      <c r="X11" s="142">
        <f t="shared" si="7"/>
        <v>100</v>
      </c>
      <c r="Y11" s="142">
        <f t="shared" si="7"/>
        <v>100</v>
      </c>
      <c r="Z11" s="142">
        <f t="shared" si="7"/>
        <v>100</v>
      </c>
      <c r="AA11" s="142">
        <f t="shared" si="7"/>
        <v>100</v>
      </c>
      <c r="AB11" s="142">
        <f t="shared" si="7"/>
        <v>100</v>
      </c>
      <c r="AC11" s="142">
        <f t="shared" si="7"/>
        <v>100</v>
      </c>
      <c r="AD11" s="142">
        <f t="shared" si="7"/>
        <v>100</v>
      </c>
      <c r="AE11" s="142">
        <f t="shared" si="7"/>
        <v>100</v>
      </c>
      <c r="AF11" s="142">
        <f t="shared" si="7"/>
        <v>100</v>
      </c>
      <c r="AG11" s="142">
        <f t="shared" si="7"/>
        <v>100</v>
      </c>
      <c r="AH11" s="142">
        <f t="shared" si="7"/>
        <v>100</v>
      </c>
      <c r="AI11" s="142">
        <f t="shared" si="7"/>
        <v>100</v>
      </c>
      <c r="AJ11" s="142">
        <f t="shared" si="7"/>
        <v>100</v>
      </c>
      <c r="AK11" s="142">
        <f ca="1">IF(AND(AND($AK$3&lt;=B11,B11&lt;=$AK$1),B11&lt;&gt;""),1,0)</f>
        <v>1</v>
      </c>
      <c r="AL11" s="140">
        <f>IF(OR(F11="工事・メンテ（共用可）",F11="要調整"),0.5,1)</f>
        <v>1</v>
      </c>
      <c r="AM11" s="136">
        <v>1</v>
      </c>
    </row>
    <row r="12" spans="1:39" ht="37.5">
      <c r="A12" s="153">
        <v>219</v>
      </c>
      <c r="B12" s="150">
        <v>46405</v>
      </c>
      <c r="C12" s="156">
        <v>9</v>
      </c>
      <c r="D12" s="156">
        <v>17</v>
      </c>
      <c r="E12" s="212" t="s">
        <v>496</v>
      </c>
      <c r="F12" s="151" t="s">
        <v>492</v>
      </c>
      <c r="G12" s="157" t="s">
        <v>1</v>
      </c>
      <c r="H12" s="143" t="str">
        <f>IF(OR(G12="中止",G12="取消"),"998",IF(ISNA(MATCH($E12,施設情報!$B$2:$B$96,0)),"999",INDEX(施設情報!$C$2:$C$96,MATCH($E12,施設情報!$B$2:$B$96,0))))</f>
        <v>107</v>
      </c>
      <c r="I12" s="144">
        <f t="shared" si="2"/>
        <v>46405</v>
      </c>
      <c r="J12" s="142" t="str">
        <f t="shared" si="3"/>
        <v>107-46405</v>
      </c>
      <c r="K12" s="142">
        <f t="shared" si="4"/>
        <v>0.375</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100</v>
      </c>
      <c r="W12" s="142">
        <f t="shared" si="7"/>
        <v>100</v>
      </c>
      <c r="X12" s="142">
        <f t="shared" si="7"/>
        <v>100</v>
      </c>
      <c r="Y12" s="142">
        <f t="shared" si="7"/>
        <v>100</v>
      </c>
      <c r="Z12" s="142">
        <f t="shared" si="7"/>
        <v>100</v>
      </c>
      <c r="AA12" s="142">
        <f t="shared" si="7"/>
        <v>100</v>
      </c>
      <c r="AB12" s="142">
        <f t="shared" si="7"/>
        <v>100</v>
      </c>
      <c r="AC12" s="142">
        <f t="shared" si="7"/>
        <v>100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1</v>
      </c>
      <c r="AM12" s="136">
        <v>1</v>
      </c>
    </row>
    <row r="13" spans="1:39" ht="37.5">
      <c r="A13" s="153">
        <v>220</v>
      </c>
      <c r="B13" s="150">
        <v>46405</v>
      </c>
      <c r="C13" s="156">
        <v>9</v>
      </c>
      <c r="D13" s="156">
        <v>17</v>
      </c>
      <c r="E13" s="212" t="s">
        <v>280</v>
      </c>
      <c r="F13" s="151" t="s">
        <v>492</v>
      </c>
      <c r="G13" s="157" t="s">
        <v>1</v>
      </c>
      <c r="H13" s="143" t="str">
        <f>IF(OR(G13="中止",G13="取消"),"998",IF(ISNA(MATCH($E13,施設情報!$B$2:$B$96,0)),"999",INDEX(施設情報!$C$2:$C$96,MATCH($E13,施設情報!$B$2:$B$96,0))))</f>
        <v>109</v>
      </c>
      <c r="I13" s="144">
        <f t="shared" si="2"/>
        <v>46405</v>
      </c>
      <c r="J13" s="142" t="str">
        <f t="shared" si="3"/>
        <v>109-46405</v>
      </c>
      <c r="K13" s="142">
        <f t="shared" si="4"/>
        <v>0.375</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100</v>
      </c>
      <c r="W13" s="142">
        <f t="shared" si="7"/>
        <v>100</v>
      </c>
      <c r="X13" s="142">
        <f t="shared" si="7"/>
        <v>100</v>
      </c>
      <c r="Y13" s="142">
        <f t="shared" si="7"/>
        <v>100</v>
      </c>
      <c r="Z13" s="142">
        <f t="shared" si="7"/>
        <v>100</v>
      </c>
      <c r="AA13" s="142">
        <f t="shared" si="7"/>
        <v>100</v>
      </c>
      <c r="AB13" s="142">
        <f t="shared" si="7"/>
        <v>100</v>
      </c>
      <c r="AC13" s="142">
        <f t="shared" si="7"/>
        <v>100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1</v>
      </c>
      <c r="AM13" s="136">
        <v>1</v>
      </c>
    </row>
    <row r="14" spans="1:39" ht="37.5">
      <c r="A14" s="153">
        <v>221</v>
      </c>
      <c r="B14" s="150">
        <v>46405</v>
      </c>
      <c r="C14" s="156">
        <v>9</v>
      </c>
      <c r="D14" s="156">
        <v>17</v>
      </c>
      <c r="E14" s="212" t="s">
        <v>283</v>
      </c>
      <c r="F14" s="151" t="s">
        <v>492</v>
      </c>
      <c r="G14" s="157" t="s">
        <v>1</v>
      </c>
      <c r="H14" s="143" t="str">
        <f>IF(OR(G14="中止",G14="取消"),"998",IF(ISNA(MATCH($E14,施設情報!$B$2:$B$96,0)),"999",INDEX(施設情報!$C$2:$C$96,MATCH($E14,施設情報!$B$2:$B$96,0))))</f>
        <v>110</v>
      </c>
      <c r="I14" s="144">
        <f t="shared" si="2"/>
        <v>46405</v>
      </c>
      <c r="J14" s="142" t="str">
        <f t="shared" si="3"/>
        <v>110-46405</v>
      </c>
      <c r="K14" s="142">
        <f t="shared" si="4"/>
        <v>0.375</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100</v>
      </c>
      <c r="W14" s="142">
        <f t="shared" si="7"/>
        <v>100</v>
      </c>
      <c r="X14" s="142">
        <f t="shared" si="7"/>
        <v>100</v>
      </c>
      <c r="Y14" s="142">
        <f t="shared" si="7"/>
        <v>100</v>
      </c>
      <c r="Z14" s="142">
        <f t="shared" si="7"/>
        <v>100</v>
      </c>
      <c r="AA14" s="142">
        <f t="shared" si="7"/>
        <v>100</v>
      </c>
      <c r="AB14" s="142">
        <f t="shared" si="7"/>
        <v>100</v>
      </c>
      <c r="AC14" s="142">
        <f t="shared" si="7"/>
        <v>100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1</v>
      </c>
      <c r="AM14" s="136">
        <v>1</v>
      </c>
    </row>
    <row r="15" spans="1:39" ht="56.25">
      <c r="A15" s="153">
        <v>222</v>
      </c>
      <c r="B15" s="150">
        <v>46405</v>
      </c>
      <c r="C15" s="156">
        <v>9</v>
      </c>
      <c r="D15" s="156">
        <v>17</v>
      </c>
      <c r="E15" s="212" t="s">
        <v>285</v>
      </c>
      <c r="F15" s="151" t="s">
        <v>492</v>
      </c>
      <c r="G15" s="157" t="s">
        <v>1</v>
      </c>
      <c r="H15" s="143" t="str">
        <f>IF(OR(G15="中止",G15="取消"),"998",IF(ISNA(MATCH($E15,施設情報!$B$2:$B$96,0)),"999",INDEX(施設情報!$C$2:$C$96,MATCH($E15,施設情報!$B$2:$B$96,0))))</f>
        <v>111</v>
      </c>
      <c r="I15" s="144">
        <f t="shared" si="2"/>
        <v>46405</v>
      </c>
      <c r="J15" s="142" t="str">
        <f t="shared" si="3"/>
        <v>111-46405</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100</v>
      </c>
      <c r="W15" s="142">
        <f t="shared" ref="W15:AJ24" si="9">IF(AND(W$3&gt;=$K15,W$3&lt;$L15),100*$AM15,0)</f>
        <v>100</v>
      </c>
      <c r="X15" s="142">
        <f t="shared" si="9"/>
        <v>100</v>
      </c>
      <c r="Y15" s="142">
        <f t="shared" si="9"/>
        <v>100</v>
      </c>
      <c r="Z15" s="142">
        <f t="shared" si="9"/>
        <v>100</v>
      </c>
      <c r="AA15" s="142">
        <f t="shared" si="9"/>
        <v>100</v>
      </c>
      <c r="AB15" s="142">
        <f t="shared" si="9"/>
        <v>100</v>
      </c>
      <c r="AC15" s="142">
        <f t="shared" si="9"/>
        <v>100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1</v>
      </c>
      <c r="AM15" s="136">
        <v>1</v>
      </c>
    </row>
    <row r="16" spans="1:39">
      <c r="A16" s="153">
        <v>223</v>
      </c>
      <c r="B16" s="150">
        <v>46405</v>
      </c>
      <c r="C16" s="156">
        <v>9</v>
      </c>
      <c r="D16" s="156">
        <v>17</v>
      </c>
      <c r="E16" s="212" t="s">
        <v>281</v>
      </c>
      <c r="F16" s="151" t="s">
        <v>492</v>
      </c>
      <c r="G16" s="157" t="s">
        <v>1</v>
      </c>
      <c r="H16" s="143" t="str">
        <f>IF(OR(G16="中止",G16="取消"),"998",IF(ISNA(MATCH($E16,施設情報!$B$2:$B$96,0)),"999",INDEX(施設情報!$C$2:$C$96,MATCH($E16,施設情報!$B$2:$B$96,0))))</f>
        <v>112</v>
      </c>
      <c r="I16" s="144">
        <f t="shared" si="2"/>
        <v>46405</v>
      </c>
      <c r="J16" s="142" t="str">
        <f t="shared" si="3"/>
        <v>112-46405</v>
      </c>
      <c r="K16" s="142">
        <f t="shared" si="4"/>
        <v>0.375</v>
      </c>
      <c r="L16" s="142">
        <f t="shared" si="5"/>
        <v>0.70833333333333337</v>
      </c>
      <c r="M16" s="142">
        <f t="shared" si="8"/>
        <v>0</v>
      </c>
      <c r="N16" s="142">
        <f t="shared" si="8"/>
        <v>0</v>
      </c>
      <c r="O16" s="142">
        <f t="shared" si="8"/>
        <v>0</v>
      </c>
      <c r="P16" s="142">
        <f t="shared" si="8"/>
        <v>0</v>
      </c>
      <c r="Q16" s="142">
        <f t="shared" si="8"/>
        <v>0</v>
      </c>
      <c r="R16" s="142">
        <f t="shared" si="8"/>
        <v>0</v>
      </c>
      <c r="S16" s="142">
        <f t="shared" si="8"/>
        <v>0</v>
      </c>
      <c r="T16" s="142">
        <f t="shared" si="8"/>
        <v>0</v>
      </c>
      <c r="U16" s="142">
        <f t="shared" si="8"/>
        <v>0</v>
      </c>
      <c r="V16" s="142">
        <f t="shared" si="8"/>
        <v>100</v>
      </c>
      <c r="W16" s="142">
        <f t="shared" si="9"/>
        <v>100</v>
      </c>
      <c r="X16" s="142">
        <f t="shared" si="9"/>
        <v>100</v>
      </c>
      <c r="Y16" s="142">
        <f t="shared" si="9"/>
        <v>100</v>
      </c>
      <c r="Z16" s="142">
        <f t="shared" si="9"/>
        <v>100</v>
      </c>
      <c r="AA16" s="142">
        <f t="shared" si="9"/>
        <v>100</v>
      </c>
      <c r="AB16" s="142">
        <f t="shared" si="9"/>
        <v>100</v>
      </c>
      <c r="AC16" s="142">
        <f t="shared" si="9"/>
        <v>100</v>
      </c>
      <c r="AD16" s="142">
        <f t="shared" si="9"/>
        <v>0</v>
      </c>
      <c r="AE16" s="142">
        <f t="shared" si="9"/>
        <v>0</v>
      </c>
      <c r="AF16" s="142">
        <f t="shared" si="9"/>
        <v>0</v>
      </c>
      <c r="AG16" s="142">
        <f t="shared" si="9"/>
        <v>0</v>
      </c>
      <c r="AH16" s="142">
        <f t="shared" si="9"/>
        <v>0</v>
      </c>
      <c r="AI16" s="142">
        <f t="shared" si="9"/>
        <v>0</v>
      </c>
      <c r="AJ16" s="142">
        <f t="shared" si="9"/>
        <v>0</v>
      </c>
      <c r="AK16" s="142">
        <f ca="1">IF(AND(AND($AK$3&lt;=B16,B16&lt;=$AK$1),B16&lt;&gt;""),1,0)</f>
        <v>1</v>
      </c>
      <c r="AL16" s="140">
        <f>IF(OR(F16="工事・メンテ（共用可）",F16="要調整"),0.5,1)</f>
        <v>1</v>
      </c>
      <c r="AM16" s="136">
        <v>1</v>
      </c>
    </row>
    <row r="17" spans="1:39">
      <c r="A17" s="153">
        <v>224</v>
      </c>
      <c r="B17" s="150">
        <v>46405</v>
      </c>
      <c r="C17" s="156">
        <v>9</v>
      </c>
      <c r="D17" s="156">
        <v>17</v>
      </c>
      <c r="E17" s="212" t="s">
        <v>284</v>
      </c>
      <c r="F17" s="151" t="s">
        <v>492</v>
      </c>
      <c r="G17" s="157" t="s">
        <v>1</v>
      </c>
      <c r="H17" s="143" t="str">
        <f>IF(OR(G17="中止",G17="取消"),"998",IF(ISNA(MATCH($E17,施設情報!$B$2:$B$96,0)),"999",INDEX(施設情報!$C$2:$C$96,MATCH($E17,施設情報!$B$2:$B$96,0))))</f>
        <v>113</v>
      </c>
      <c r="I17" s="144">
        <f t="shared" si="2"/>
        <v>46405</v>
      </c>
      <c r="J17" s="142" t="str">
        <f t="shared" si="3"/>
        <v>113-46405</v>
      </c>
      <c r="K17" s="142">
        <f t="shared" si="4"/>
        <v>0.375</v>
      </c>
      <c r="L17" s="142">
        <f t="shared" si="5"/>
        <v>0.70833333333333337</v>
      </c>
      <c r="M17" s="142">
        <f t="shared" si="8"/>
        <v>0</v>
      </c>
      <c r="N17" s="142">
        <f t="shared" si="8"/>
        <v>0</v>
      </c>
      <c r="O17" s="142">
        <f t="shared" si="8"/>
        <v>0</v>
      </c>
      <c r="P17" s="142">
        <f t="shared" si="8"/>
        <v>0</v>
      </c>
      <c r="Q17" s="142">
        <f t="shared" si="8"/>
        <v>0</v>
      </c>
      <c r="R17" s="142">
        <f t="shared" si="8"/>
        <v>0</v>
      </c>
      <c r="S17" s="142">
        <f t="shared" si="8"/>
        <v>0</v>
      </c>
      <c r="T17" s="142">
        <f t="shared" si="8"/>
        <v>0</v>
      </c>
      <c r="U17" s="142">
        <f t="shared" si="8"/>
        <v>0</v>
      </c>
      <c r="V17" s="142">
        <f t="shared" si="8"/>
        <v>100</v>
      </c>
      <c r="W17" s="142">
        <f t="shared" si="9"/>
        <v>100</v>
      </c>
      <c r="X17" s="142">
        <f t="shared" si="9"/>
        <v>100</v>
      </c>
      <c r="Y17" s="142">
        <f t="shared" si="9"/>
        <v>100</v>
      </c>
      <c r="Z17" s="142">
        <f t="shared" si="9"/>
        <v>100</v>
      </c>
      <c r="AA17" s="142">
        <f t="shared" si="9"/>
        <v>100</v>
      </c>
      <c r="AB17" s="142">
        <f t="shared" si="9"/>
        <v>100</v>
      </c>
      <c r="AC17" s="142">
        <f t="shared" si="9"/>
        <v>100</v>
      </c>
      <c r="AD17" s="142">
        <f t="shared" si="9"/>
        <v>0</v>
      </c>
      <c r="AE17" s="142">
        <f t="shared" si="9"/>
        <v>0</v>
      </c>
      <c r="AF17" s="142">
        <f t="shared" si="9"/>
        <v>0</v>
      </c>
      <c r="AG17" s="142">
        <f t="shared" si="9"/>
        <v>0</v>
      </c>
      <c r="AH17" s="142">
        <f t="shared" si="9"/>
        <v>0</v>
      </c>
      <c r="AI17" s="142">
        <f t="shared" si="9"/>
        <v>0</v>
      </c>
      <c r="AJ17" s="142">
        <f t="shared" si="9"/>
        <v>0</v>
      </c>
      <c r="AK17" s="142">
        <f ca="1">IF(AND(AND($AK$3&lt;=B17,B17&lt;=$AK$1),B17&lt;&gt;""),1,0)</f>
        <v>1</v>
      </c>
      <c r="AL17" s="140">
        <f>IF(OR(F17="工事・メンテ（共用可）",F17="要調整"),0.5,1)</f>
        <v>1</v>
      </c>
      <c r="AM17" s="136">
        <v>1</v>
      </c>
    </row>
    <row r="18" spans="1:39" ht="37.5">
      <c r="A18" s="153">
        <v>225</v>
      </c>
      <c r="B18" s="150">
        <v>46405</v>
      </c>
      <c r="C18" s="156">
        <v>9</v>
      </c>
      <c r="D18" s="156">
        <v>17</v>
      </c>
      <c r="E18" s="212" t="s">
        <v>286</v>
      </c>
      <c r="F18" s="151" t="s">
        <v>492</v>
      </c>
      <c r="G18" s="157" t="s">
        <v>1</v>
      </c>
      <c r="H18" s="143" t="str">
        <f>IF(OR(G18="中止",G18="取消"),"998",IF(ISNA(MATCH($E18,施設情報!$B$2:$B$96,0)),"999",INDEX(施設情報!$C$2:$C$96,MATCH($E18,施設情報!$B$2:$B$96,0))))</f>
        <v>114</v>
      </c>
      <c r="I18" s="144">
        <f t="shared" si="2"/>
        <v>46405</v>
      </c>
      <c r="J18" s="142" t="str">
        <f t="shared" si="3"/>
        <v>114-46405</v>
      </c>
      <c r="K18" s="142">
        <f t="shared" si="4"/>
        <v>0.375</v>
      </c>
      <c r="L18" s="142">
        <f t="shared" si="5"/>
        <v>0.70833333333333337</v>
      </c>
      <c r="M18" s="142">
        <f t="shared" si="8"/>
        <v>0</v>
      </c>
      <c r="N18" s="142">
        <f t="shared" si="8"/>
        <v>0</v>
      </c>
      <c r="O18" s="142">
        <f t="shared" si="8"/>
        <v>0</v>
      </c>
      <c r="P18" s="142">
        <f t="shared" si="8"/>
        <v>0</v>
      </c>
      <c r="Q18" s="142">
        <f t="shared" si="8"/>
        <v>0</v>
      </c>
      <c r="R18" s="142">
        <f t="shared" si="8"/>
        <v>0</v>
      </c>
      <c r="S18" s="142">
        <f t="shared" si="8"/>
        <v>0</v>
      </c>
      <c r="T18" s="142">
        <f t="shared" si="8"/>
        <v>0</v>
      </c>
      <c r="U18" s="142">
        <f t="shared" si="8"/>
        <v>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0</v>
      </c>
      <c r="AE18" s="142">
        <f t="shared" si="9"/>
        <v>0</v>
      </c>
      <c r="AF18" s="142">
        <f t="shared" si="9"/>
        <v>0</v>
      </c>
      <c r="AG18" s="142">
        <f t="shared" si="9"/>
        <v>0</v>
      </c>
      <c r="AH18" s="142">
        <f t="shared" si="9"/>
        <v>0</v>
      </c>
      <c r="AI18" s="142">
        <f t="shared" si="9"/>
        <v>0</v>
      </c>
      <c r="AJ18" s="142">
        <f t="shared" si="9"/>
        <v>0</v>
      </c>
      <c r="AK18" s="142">
        <f ca="1">IF(AND(AND($AK$3&lt;=B18,B18&lt;=$AK$1),B18&lt;&gt;""),1,0)</f>
        <v>1</v>
      </c>
      <c r="AL18" s="140">
        <f>IF(OR(F18="工事・メンテ（共用可）",F18="要調整"),0.5,1)</f>
        <v>1</v>
      </c>
      <c r="AM18" s="136">
        <v>1</v>
      </c>
    </row>
    <row r="19" spans="1:39" ht="37.5">
      <c r="A19" s="153">
        <v>226</v>
      </c>
      <c r="B19" s="150">
        <v>46405</v>
      </c>
      <c r="C19" s="156">
        <v>9</v>
      </c>
      <c r="D19" s="156">
        <v>17</v>
      </c>
      <c r="E19" s="212" t="s">
        <v>282</v>
      </c>
      <c r="F19" s="151" t="s">
        <v>492</v>
      </c>
      <c r="G19" s="157" t="s">
        <v>1</v>
      </c>
      <c r="H19" s="143" t="str">
        <f>IF(OR(G19="中止",G19="取消"),"998",IF(ISNA(MATCH($E19,施設情報!$B$2:$B$96,0)),"999",INDEX(施設情報!$C$2:$C$96,MATCH($E19,施設情報!$B$2:$B$96,0))))</f>
        <v>115</v>
      </c>
      <c r="I19" s="144">
        <f t="shared" si="2"/>
        <v>46405</v>
      </c>
      <c r="J19" s="142" t="str">
        <f t="shared" si="3"/>
        <v>115-46405</v>
      </c>
      <c r="K19" s="142">
        <f t="shared" si="4"/>
        <v>0.375</v>
      </c>
      <c r="L19" s="142">
        <f t="shared" si="5"/>
        <v>0.70833333333333337</v>
      </c>
      <c r="M19" s="142">
        <f t="shared" si="8"/>
        <v>0</v>
      </c>
      <c r="N19" s="142">
        <f t="shared" si="8"/>
        <v>0</v>
      </c>
      <c r="O19" s="142">
        <f t="shared" si="8"/>
        <v>0</v>
      </c>
      <c r="P19" s="142">
        <f t="shared" si="8"/>
        <v>0</v>
      </c>
      <c r="Q19" s="142">
        <f t="shared" si="8"/>
        <v>0</v>
      </c>
      <c r="R19" s="142">
        <f t="shared" si="8"/>
        <v>0</v>
      </c>
      <c r="S19" s="142">
        <f t="shared" si="8"/>
        <v>0</v>
      </c>
      <c r="T19" s="142">
        <f t="shared" si="8"/>
        <v>0</v>
      </c>
      <c r="U19" s="142">
        <f t="shared" si="8"/>
        <v>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0</v>
      </c>
      <c r="AE19" s="142">
        <f t="shared" si="9"/>
        <v>0</v>
      </c>
      <c r="AF19" s="142">
        <f t="shared" si="9"/>
        <v>0</v>
      </c>
      <c r="AG19" s="142">
        <f t="shared" si="9"/>
        <v>0</v>
      </c>
      <c r="AH19" s="142">
        <f t="shared" si="9"/>
        <v>0</v>
      </c>
      <c r="AI19" s="142">
        <f t="shared" si="9"/>
        <v>0</v>
      </c>
      <c r="AJ19" s="142">
        <f t="shared" si="9"/>
        <v>0</v>
      </c>
      <c r="AK19" s="142">
        <f ca="1">IF(AND(AND($AK$3&lt;=B19,B19&lt;=$AK$1),B19&lt;&gt;""),1,0)</f>
        <v>1</v>
      </c>
      <c r="AL19" s="140">
        <f>IF(OR(F19="工事・メンテ（共用可）",F19="要調整"),0.5,1)</f>
        <v>1</v>
      </c>
      <c r="AM19" s="136">
        <v>1</v>
      </c>
    </row>
    <row r="20" spans="1:39" ht="75">
      <c r="A20" s="153">
        <v>227</v>
      </c>
      <c r="B20" s="150">
        <v>46405</v>
      </c>
      <c r="C20" s="156">
        <v>9</v>
      </c>
      <c r="D20" s="156">
        <v>17</v>
      </c>
      <c r="E20" s="212" t="s">
        <v>239</v>
      </c>
      <c r="F20" s="151" t="s">
        <v>492</v>
      </c>
      <c r="G20" s="157" t="s">
        <v>1</v>
      </c>
      <c r="H20" s="143" t="str">
        <f>IF(OR(G20="中止",G20="取消"),"998",IF(ISNA(MATCH($E20,施設情報!$B$2:$B$96,0)),"999",INDEX(施設情報!$C$2:$C$96,MATCH($E20,施設情報!$B$2:$B$96,0))))</f>
        <v>116</v>
      </c>
      <c r="I20" s="144">
        <f t="shared" si="2"/>
        <v>46405</v>
      </c>
      <c r="J20" s="142" t="str">
        <f t="shared" si="3"/>
        <v>116-46405</v>
      </c>
      <c r="K20" s="142">
        <f t="shared" si="4"/>
        <v>0.375</v>
      </c>
      <c r="L20" s="142">
        <f t="shared" si="5"/>
        <v>0.70833333333333337</v>
      </c>
      <c r="M20" s="142">
        <f t="shared" si="8"/>
        <v>0</v>
      </c>
      <c r="N20" s="142">
        <f t="shared" si="8"/>
        <v>0</v>
      </c>
      <c r="O20" s="142">
        <f t="shared" si="8"/>
        <v>0</v>
      </c>
      <c r="P20" s="142">
        <f t="shared" si="8"/>
        <v>0</v>
      </c>
      <c r="Q20" s="142">
        <f t="shared" si="8"/>
        <v>0</v>
      </c>
      <c r="R20" s="142">
        <f t="shared" si="8"/>
        <v>0</v>
      </c>
      <c r="S20" s="142">
        <f t="shared" si="8"/>
        <v>0</v>
      </c>
      <c r="T20" s="142">
        <f t="shared" si="8"/>
        <v>0</v>
      </c>
      <c r="U20" s="142">
        <f t="shared" si="8"/>
        <v>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0</v>
      </c>
      <c r="AE20" s="142">
        <f t="shared" si="9"/>
        <v>0</v>
      </c>
      <c r="AF20" s="142">
        <f t="shared" si="9"/>
        <v>0</v>
      </c>
      <c r="AG20" s="142">
        <f t="shared" si="9"/>
        <v>0</v>
      </c>
      <c r="AH20" s="142">
        <f t="shared" si="9"/>
        <v>0</v>
      </c>
      <c r="AI20" s="142">
        <f t="shared" si="9"/>
        <v>0</v>
      </c>
      <c r="AJ20" s="142">
        <f t="shared" si="9"/>
        <v>0</v>
      </c>
      <c r="AK20" s="142">
        <f ca="1">IF(AND(AND($AK$3&lt;=B20,B20&lt;=$AK$1),B20&lt;&gt;""),1,0)</f>
        <v>1</v>
      </c>
      <c r="AL20" s="140">
        <f>IF(OR(F20="工事・メンテ（共用可）",F20="要調整"),0.5,1)</f>
        <v>1</v>
      </c>
      <c r="AM20" s="136">
        <v>1</v>
      </c>
    </row>
    <row r="21" spans="1:39" ht="37.5">
      <c r="A21" s="153">
        <v>228</v>
      </c>
      <c r="B21" s="150">
        <v>46405</v>
      </c>
      <c r="C21" s="156">
        <v>9</v>
      </c>
      <c r="D21" s="156">
        <v>17</v>
      </c>
      <c r="E21" s="212" t="s">
        <v>241</v>
      </c>
      <c r="F21" s="151" t="s">
        <v>492</v>
      </c>
      <c r="G21" s="157" t="s">
        <v>1</v>
      </c>
      <c r="H21" s="143" t="str">
        <f>IF(OR(G21="中止",G21="取消"),"998",IF(ISNA(MATCH($E21,施設情報!$B$2:$B$96,0)),"999",INDEX(施設情報!$C$2:$C$96,MATCH($E21,施設情報!$B$2:$B$96,0))))</f>
        <v>118</v>
      </c>
      <c r="I21" s="144">
        <f t="shared" si="2"/>
        <v>46405</v>
      </c>
      <c r="J21" s="142" t="str">
        <f t="shared" si="3"/>
        <v>118-46405</v>
      </c>
      <c r="K21" s="142">
        <f t="shared" si="4"/>
        <v>0.375</v>
      </c>
      <c r="L21" s="142">
        <f t="shared" si="5"/>
        <v>0.70833333333333337</v>
      </c>
      <c r="M21" s="142">
        <f t="shared" si="8"/>
        <v>0</v>
      </c>
      <c r="N21" s="142">
        <f t="shared" si="8"/>
        <v>0</v>
      </c>
      <c r="O21" s="142">
        <f t="shared" si="8"/>
        <v>0</v>
      </c>
      <c r="P21" s="142">
        <f t="shared" si="8"/>
        <v>0</v>
      </c>
      <c r="Q21" s="142">
        <f t="shared" si="8"/>
        <v>0</v>
      </c>
      <c r="R21" s="142">
        <f t="shared" si="8"/>
        <v>0</v>
      </c>
      <c r="S21" s="142">
        <f t="shared" si="8"/>
        <v>0</v>
      </c>
      <c r="T21" s="142">
        <f t="shared" si="8"/>
        <v>0</v>
      </c>
      <c r="U21" s="142">
        <f t="shared" si="8"/>
        <v>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0</v>
      </c>
      <c r="AE21" s="142">
        <f t="shared" si="9"/>
        <v>0</v>
      </c>
      <c r="AF21" s="142">
        <f t="shared" si="9"/>
        <v>0</v>
      </c>
      <c r="AG21" s="142">
        <f t="shared" si="9"/>
        <v>0</v>
      </c>
      <c r="AH21" s="142">
        <f t="shared" si="9"/>
        <v>0</v>
      </c>
      <c r="AI21" s="142">
        <f t="shared" si="9"/>
        <v>0</v>
      </c>
      <c r="AJ21" s="142">
        <f t="shared" si="9"/>
        <v>0</v>
      </c>
      <c r="AK21" s="142">
        <f ca="1">IF(AND(AND($AK$3&lt;=B21,B21&lt;=$AK$1),B21&lt;&gt;""),1,0)</f>
        <v>1</v>
      </c>
      <c r="AL21" s="140">
        <f>IF(OR(F21="工事・メンテ（共用可）",F21="要調整"),0.5,1)</f>
        <v>1</v>
      </c>
      <c r="AM21" s="136">
        <v>1</v>
      </c>
    </row>
    <row r="22" spans="1:39" ht="37.5">
      <c r="A22" s="153">
        <v>229</v>
      </c>
      <c r="B22" s="150">
        <v>46405</v>
      </c>
      <c r="C22" s="156">
        <v>9</v>
      </c>
      <c r="D22" s="156">
        <v>17</v>
      </c>
      <c r="E22" s="212" t="s">
        <v>242</v>
      </c>
      <c r="F22" s="151" t="s">
        <v>492</v>
      </c>
      <c r="G22" s="157" t="s">
        <v>1</v>
      </c>
      <c r="H22" s="143" t="str">
        <f>IF(OR(G22="中止",G22="取消"),"998",IF(ISNA(MATCH($E22,施設情報!$B$2:$B$96,0)),"999",INDEX(施設情報!$C$2:$C$96,MATCH($E22,施設情報!$B$2:$B$96,0))))</f>
        <v>119</v>
      </c>
      <c r="I22" s="144">
        <f t="shared" si="2"/>
        <v>46405</v>
      </c>
      <c r="J22" s="142" t="str">
        <f t="shared" si="3"/>
        <v>119-46405</v>
      </c>
      <c r="K22" s="142">
        <f t="shared" si="4"/>
        <v>0.375</v>
      </c>
      <c r="L22" s="142">
        <f t="shared" si="5"/>
        <v>0.70833333333333337</v>
      </c>
      <c r="M22" s="142">
        <f t="shared" si="8"/>
        <v>0</v>
      </c>
      <c r="N22" s="142">
        <f t="shared" si="8"/>
        <v>0</v>
      </c>
      <c r="O22" s="142">
        <f t="shared" si="8"/>
        <v>0</v>
      </c>
      <c r="P22" s="142">
        <f t="shared" si="8"/>
        <v>0</v>
      </c>
      <c r="Q22" s="142">
        <f t="shared" si="8"/>
        <v>0</v>
      </c>
      <c r="R22" s="142">
        <f t="shared" si="8"/>
        <v>0</v>
      </c>
      <c r="S22" s="142">
        <f t="shared" si="8"/>
        <v>0</v>
      </c>
      <c r="T22" s="142">
        <f t="shared" si="8"/>
        <v>0</v>
      </c>
      <c r="U22" s="142">
        <f t="shared" si="8"/>
        <v>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0</v>
      </c>
      <c r="AE22" s="142">
        <f t="shared" si="9"/>
        <v>0</v>
      </c>
      <c r="AF22" s="142">
        <f t="shared" si="9"/>
        <v>0</v>
      </c>
      <c r="AG22" s="142">
        <f t="shared" si="9"/>
        <v>0</v>
      </c>
      <c r="AH22" s="142">
        <f t="shared" si="9"/>
        <v>0</v>
      </c>
      <c r="AI22" s="142">
        <f t="shared" si="9"/>
        <v>0</v>
      </c>
      <c r="AJ22" s="142">
        <f t="shared" si="9"/>
        <v>0</v>
      </c>
      <c r="AK22" s="142">
        <f ca="1">IF(AND(AND($AK$3&lt;=B22,B22&lt;=$AK$1),B22&lt;&gt;""),1,0)</f>
        <v>1</v>
      </c>
      <c r="AL22" s="140">
        <f>IF(OR(F22="工事・メンテ（共用可）",F22="要調整"),0.5,1)</f>
        <v>1</v>
      </c>
      <c r="AM22" s="136">
        <v>1</v>
      </c>
    </row>
    <row r="23" spans="1:39" ht="37.5">
      <c r="A23" s="153">
        <v>230</v>
      </c>
      <c r="B23" s="150">
        <v>46405</v>
      </c>
      <c r="C23" s="156">
        <v>9</v>
      </c>
      <c r="D23" s="156">
        <v>17</v>
      </c>
      <c r="E23" s="212" t="s">
        <v>243</v>
      </c>
      <c r="F23" s="151" t="s">
        <v>492</v>
      </c>
      <c r="G23" s="157" t="s">
        <v>1</v>
      </c>
      <c r="H23" s="143" t="str">
        <f>IF(OR(G23="中止",G23="取消"),"998",IF(ISNA(MATCH($E23,施設情報!$B$2:$B$96,0)),"999",INDEX(施設情報!$C$2:$C$96,MATCH($E23,施設情報!$B$2:$B$96,0))))</f>
        <v>120</v>
      </c>
      <c r="I23" s="144">
        <f t="shared" si="2"/>
        <v>46405</v>
      </c>
      <c r="J23" s="142" t="str">
        <f t="shared" si="3"/>
        <v>120-46405</v>
      </c>
      <c r="K23" s="142">
        <f t="shared" si="4"/>
        <v>0.375</v>
      </c>
      <c r="L23" s="142">
        <f t="shared" si="5"/>
        <v>0.70833333333333337</v>
      </c>
      <c r="M23" s="142">
        <f t="shared" si="8"/>
        <v>0</v>
      </c>
      <c r="N23" s="142">
        <f t="shared" si="8"/>
        <v>0</v>
      </c>
      <c r="O23" s="142">
        <f t="shared" si="8"/>
        <v>0</v>
      </c>
      <c r="P23" s="142">
        <f t="shared" si="8"/>
        <v>0</v>
      </c>
      <c r="Q23" s="142">
        <f t="shared" si="8"/>
        <v>0</v>
      </c>
      <c r="R23" s="142">
        <f t="shared" si="8"/>
        <v>0</v>
      </c>
      <c r="S23" s="142">
        <f t="shared" si="8"/>
        <v>0</v>
      </c>
      <c r="T23" s="142">
        <f t="shared" si="8"/>
        <v>0</v>
      </c>
      <c r="U23" s="142">
        <f t="shared" si="8"/>
        <v>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0</v>
      </c>
      <c r="AE23" s="142">
        <f t="shared" si="9"/>
        <v>0</v>
      </c>
      <c r="AF23" s="142">
        <f t="shared" si="9"/>
        <v>0</v>
      </c>
      <c r="AG23" s="142">
        <f t="shared" si="9"/>
        <v>0</v>
      </c>
      <c r="AH23" s="142">
        <f t="shared" si="9"/>
        <v>0</v>
      </c>
      <c r="AI23" s="142">
        <f t="shared" si="9"/>
        <v>0</v>
      </c>
      <c r="AJ23" s="142">
        <f t="shared" si="9"/>
        <v>0</v>
      </c>
      <c r="AK23" s="142">
        <f ca="1">IF(AND(AND($AK$3&lt;=B23,B23&lt;=$AK$1),B23&lt;&gt;""),1,0)</f>
        <v>1</v>
      </c>
      <c r="AL23" s="140">
        <f>IF(OR(F23="工事・メンテ（共用可）",F23="要調整"),0.5,1)</f>
        <v>1</v>
      </c>
      <c r="AM23" s="136">
        <v>1</v>
      </c>
    </row>
    <row r="24" spans="1:39" ht="56.25">
      <c r="A24" s="153">
        <v>231</v>
      </c>
      <c r="B24" s="150">
        <v>46405</v>
      </c>
      <c r="C24" s="156">
        <v>9</v>
      </c>
      <c r="D24" s="156">
        <v>17</v>
      </c>
      <c r="E24" s="212" t="s">
        <v>244</v>
      </c>
      <c r="F24" s="151" t="s">
        <v>492</v>
      </c>
      <c r="G24" s="157" t="s">
        <v>1</v>
      </c>
      <c r="H24" s="143" t="str">
        <f>IF(OR(G24="中止",G24="取消"),"998",IF(ISNA(MATCH($E24,施設情報!$B$2:$B$96,0)),"999",INDEX(施設情報!$C$2:$C$96,MATCH($E24,施設情報!$B$2:$B$96,0))))</f>
        <v>121</v>
      </c>
      <c r="I24" s="144">
        <f t="shared" si="2"/>
        <v>46405</v>
      </c>
      <c r="J24" s="142" t="str">
        <f t="shared" si="3"/>
        <v>121-46405</v>
      </c>
      <c r="K24" s="142">
        <f t="shared" si="4"/>
        <v>0.375</v>
      </c>
      <c r="L24" s="142">
        <f t="shared" si="5"/>
        <v>0.70833333333333337</v>
      </c>
      <c r="M24" s="142">
        <f t="shared" si="8"/>
        <v>0</v>
      </c>
      <c r="N24" s="142">
        <f t="shared" si="8"/>
        <v>0</v>
      </c>
      <c r="O24" s="142">
        <f t="shared" si="8"/>
        <v>0</v>
      </c>
      <c r="P24" s="142">
        <f t="shared" si="8"/>
        <v>0</v>
      </c>
      <c r="Q24" s="142">
        <f t="shared" si="8"/>
        <v>0</v>
      </c>
      <c r="R24" s="142">
        <f t="shared" si="8"/>
        <v>0</v>
      </c>
      <c r="S24" s="142">
        <f t="shared" si="8"/>
        <v>0</v>
      </c>
      <c r="T24" s="142">
        <f t="shared" si="8"/>
        <v>0</v>
      </c>
      <c r="U24" s="142">
        <f t="shared" si="8"/>
        <v>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0</v>
      </c>
      <c r="AE24" s="142">
        <f t="shared" si="9"/>
        <v>0</v>
      </c>
      <c r="AF24" s="142">
        <f t="shared" si="9"/>
        <v>0</v>
      </c>
      <c r="AG24" s="142">
        <f t="shared" si="9"/>
        <v>0</v>
      </c>
      <c r="AH24" s="142">
        <f t="shared" si="9"/>
        <v>0</v>
      </c>
      <c r="AI24" s="142">
        <f t="shared" si="9"/>
        <v>0</v>
      </c>
      <c r="AJ24" s="142">
        <f t="shared" si="9"/>
        <v>0</v>
      </c>
      <c r="AK24" s="142">
        <f ca="1">IF(AND(AND($AK$3&lt;=B24,B24&lt;=$AK$1),B24&lt;&gt;""),1,0)</f>
        <v>1</v>
      </c>
      <c r="AL24" s="140">
        <f>IF(OR(F24="工事・メンテ（共用可）",F24="要調整"),0.5,1)</f>
        <v>1</v>
      </c>
      <c r="AM24" s="136">
        <v>1</v>
      </c>
    </row>
    <row r="25" spans="1:39" ht="37.5">
      <c r="A25" s="153">
        <v>232</v>
      </c>
      <c r="B25" s="150">
        <v>46405</v>
      </c>
      <c r="C25" s="156">
        <v>9</v>
      </c>
      <c r="D25" s="156">
        <v>17</v>
      </c>
      <c r="E25" s="212" t="s">
        <v>245</v>
      </c>
      <c r="F25" s="151" t="s">
        <v>492</v>
      </c>
      <c r="G25" s="157" t="s">
        <v>1</v>
      </c>
      <c r="H25" s="143" t="str">
        <f>IF(OR(G25="中止",G25="取消"),"998",IF(ISNA(MATCH($E25,施設情報!$B$2:$B$96,0)),"999",INDEX(施設情報!$C$2:$C$96,MATCH($E25,施設情報!$B$2:$B$96,0))))</f>
        <v>122</v>
      </c>
      <c r="I25" s="144">
        <f t="shared" si="2"/>
        <v>46405</v>
      </c>
      <c r="J25" s="142" t="str">
        <f t="shared" si="3"/>
        <v>122-46405</v>
      </c>
      <c r="K25" s="142">
        <f t="shared" si="4"/>
        <v>0.375</v>
      </c>
      <c r="L25" s="142">
        <f t="shared" si="5"/>
        <v>0.70833333333333337</v>
      </c>
      <c r="M25" s="142">
        <f t="shared" ref="M25:V34" si="10">IF(AND(M$3&gt;=$K25,M$3&lt;$L25),100*$AM25,0)</f>
        <v>0</v>
      </c>
      <c r="N25" s="142">
        <f t="shared" si="10"/>
        <v>0</v>
      </c>
      <c r="O25" s="142">
        <f t="shared" si="10"/>
        <v>0</v>
      </c>
      <c r="P25" s="142">
        <f t="shared" si="10"/>
        <v>0</v>
      </c>
      <c r="Q25" s="142">
        <f t="shared" si="10"/>
        <v>0</v>
      </c>
      <c r="R25" s="142">
        <f t="shared" si="10"/>
        <v>0</v>
      </c>
      <c r="S25" s="142">
        <f t="shared" si="10"/>
        <v>0</v>
      </c>
      <c r="T25" s="142">
        <f t="shared" si="10"/>
        <v>0</v>
      </c>
      <c r="U25" s="142">
        <f t="shared" si="10"/>
        <v>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0</v>
      </c>
      <c r="AE25" s="142">
        <f t="shared" si="11"/>
        <v>0</v>
      </c>
      <c r="AF25" s="142">
        <f t="shared" si="11"/>
        <v>0</v>
      </c>
      <c r="AG25" s="142">
        <f t="shared" si="11"/>
        <v>0</v>
      </c>
      <c r="AH25" s="142">
        <f t="shared" si="11"/>
        <v>0</v>
      </c>
      <c r="AI25" s="142">
        <f t="shared" si="11"/>
        <v>0</v>
      </c>
      <c r="AJ25" s="142">
        <f t="shared" si="11"/>
        <v>0</v>
      </c>
      <c r="AK25" s="142">
        <f ca="1">IF(AND(AND($AK$3&lt;=B25,B25&lt;=$AK$1),B25&lt;&gt;""),1,0)</f>
        <v>1</v>
      </c>
      <c r="AL25" s="140">
        <f>IF(OR(F25="工事・メンテ（共用可）",F25="要調整"),0.5,1)</f>
        <v>1</v>
      </c>
      <c r="AM25" s="136">
        <v>1</v>
      </c>
    </row>
    <row r="26" spans="1:39">
      <c r="A26" s="153">
        <v>7</v>
      </c>
      <c r="B26" s="150">
        <v>46410</v>
      </c>
      <c r="C26" s="156">
        <v>0</v>
      </c>
      <c r="D26" s="156">
        <v>24</v>
      </c>
      <c r="E26" s="154" t="s">
        <v>28</v>
      </c>
      <c r="F26" s="151" t="s">
        <v>29</v>
      </c>
      <c r="G26" s="157" t="s">
        <v>1</v>
      </c>
      <c r="H26" s="143" t="str">
        <f>IF(OR(G26="中止",G26="取消"),"998",IF(ISNA(MATCH($E26,施設情報!$B$2:$B$96,0)),"999",INDEX(施設情報!$C$2:$C$96,MATCH($E26,施設情報!$B$2:$B$96,0))))</f>
        <v>001</v>
      </c>
      <c r="I26" s="144">
        <f t="shared" si="2"/>
        <v>46410</v>
      </c>
      <c r="J26" s="142" t="str">
        <f t="shared" si="3"/>
        <v>001-46410</v>
      </c>
      <c r="K26" s="142">
        <f t="shared" si="4"/>
        <v>0</v>
      </c>
      <c r="L26" s="142">
        <f t="shared" si="5"/>
        <v>1</v>
      </c>
      <c r="M26" s="142">
        <f t="shared" si="10"/>
        <v>100</v>
      </c>
      <c r="N26" s="142">
        <f t="shared" si="10"/>
        <v>100</v>
      </c>
      <c r="O26" s="142">
        <f t="shared" si="10"/>
        <v>100</v>
      </c>
      <c r="P26" s="142">
        <f t="shared" si="10"/>
        <v>100</v>
      </c>
      <c r="Q26" s="142">
        <f t="shared" si="10"/>
        <v>100</v>
      </c>
      <c r="R26" s="142">
        <f t="shared" si="10"/>
        <v>100</v>
      </c>
      <c r="S26" s="142">
        <f t="shared" si="10"/>
        <v>100</v>
      </c>
      <c r="T26" s="142">
        <f t="shared" si="10"/>
        <v>100</v>
      </c>
      <c r="U26" s="142">
        <f t="shared" si="10"/>
        <v>100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100</v>
      </c>
      <c r="AE26" s="142">
        <f t="shared" si="11"/>
        <v>100</v>
      </c>
      <c r="AF26" s="142">
        <f t="shared" si="11"/>
        <v>100</v>
      </c>
      <c r="AG26" s="142">
        <f t="shared" si="11"/>
        <v>100</v>
      </c>
      <c r="AH26" s="142">
        <f t="shared" si="11"/>
        <v>100</v>
      </c>
      <c r="AI26" s="142">
        <f t="shared" si="11"/>
        <v>100</v>
      </c>
      <c r="AJ26" s="142">
        <f t="shared" si="11"/>
        <v>100</v>
      </c>
      <c r="AK26" s="142">
        <f ca="1">IF(AND(AND($AK$3&lt;=B26,B26&lt;=$AK$1),B26&lt;&gt;""),1,0)</f>
        <v>1</v>
      </c>
      <c r="AL26" s="140">
        <f>IF(OR(F26="工事・メンテ（共用可）",F26="要調整"),0.5,1)</f>
        <v>1</v>
      </c>
      <c r="AM26" s="136">
        <v>1</v>
      </c>
    </row>
    <row r="27" spans="1:39">
      <c r="A27" s="153">
        <v>8</v>
      </c>
      <c r="B27" s="150">
        <v>46411</v>
      </c>
      <c r="C27" s="156">
        <v>0</v>
      </c>
      <c r="D27" s="156">
        <v>24</v>
      </c>
      <c r="E27" s="154" t="s">
        <v>28</v>
      </c>
      <c r="F27" s="151" t="s">
        <v>29</v>
      </c>
      <c r="G27" s="157" t="s">
        <v>1</v>
      </c>
      <c r="H27" s="143" t="str">
        <f>IF(OR(G27="中止",G27="取消"),"998",IF(ISNA(MATCH($E27,施設情報!$B$2:$B$96,0)),"999",INDEX(施設情報!$C$2:$C$96,MATCH($E27,施設情報!$B$2:$B$96,0))))</f>
        <v>001</v>
      </c>
      <c r="I27" s="144">
        <f t="shared" si="2"/>
        <v>46411</v>
      </c>
      <c r="J27" s="142" t="str">
        <f t="shared" si="3"/>
        <v>001-46411</v>
      </c>
      <c r="K27" s="142">
        <f t="shared" si="4"/>
        <v>0</v>
      </c>
      <c r="L27" s="142">
        <f t="shared" si="5"/>
        <v>1</v>
      </c>
      <c r="M27" s="142">
        <f t="shared" si="10"/>
        <v>100</v>
      </c>
      <c r="N27" s="142">
        <f t="shared" si="10"/>
        <v>100</v>
      </c>
      <c r="O27" s="142">
        <f t="shared" si="10"/>
        <v>100</v>
      </c>
      <c r="P27" s="142">
        <f t="shared" si="10"/>
        <v>100</v>
      </c>
      <c r="Q27" s="142">
        <f t="shared" si="10"/>
        <v>100</v>
      </c>
      <c r="R27" s="142">
        <f t="shared" si="10"/>
        <v>100</v>
      </c>
      <c r="S27" s="142">
        <f t="shared" si="10"/>
        <v>100</v>
      </c>
      <c r="T27" s="142">
        <f t="shared" si="10"/>
        <v>100</v>
      </c>
      <c r="U27" s="142">
        <f t="shared" si="10"/>
        <v>100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100</v>
      </c>
      <c r="AE27" s="142">
        <f t="shared" si="11"/>
        <v>100</v>
      </c>
      <c r="AF27" s="142">
        <f t="shared" si="11"/>
        <v>100</v>
      </c>
      <c r="AG27" s="142">
        <f t="shared" si="11"/>
        <v>100</v>
      </c>
      <c r="AH27" s="142">
        <f t="shared" si="11"/>
        <v>100</v>
      </c>
      <c r="AI27" s="142">
        <f t="shared" si="11"/>
        <v>100</v>
      </c>
      <c r="AJ27" s="142">
        <f t="shared" si="11"/>
        <v>100</v>
      </c>
      <c r="AK27" s="142">
        <f ca="1">IF(AND(AND($AK$3&lt;=B27,B27&lt;=$AK$1),B27&lt;&gt;""),1,0)</f>
        <v>1</v>
      </c>
      <c r="AL27" s="140">
        <f>IF(OR(F27="工事・メンテ（共用可）",F27="要調整"),0.5,1)</f>
        <v>1</v>
      </c>
      <c r="AM27" s="136">
        <v>1</v>
      </c>
    </row>
    <row r="28" spans="1:39">
      <c r="A28" s="153">
        <v>9</v>
      </c>
      <c r="B28" s="150">
        <v>46417</v>
      </c>
      <c r="C28" s="156">
        <v>0</v>
      </c>
      <c r="D28" s="156">
        <v>24</v>
      </c>
      <c r="E28" s="154" t="s">
        <v>28</v>
      </c>
      <c r="F28" s="151" t="s">
        <v>29</v>
      </c>
      <c r="G28" s="157" t="s">
        <v>1</v>
      </c>
      <c r="H28" s="143" t="str">
        <f>IF(OR(G28="中止",G28="取消"),"998",IF(ISNA(MATCH($E28,施設情報!$B$2:$B$96,0)),"999",INDEX(施設情報!$C$2:$C$96,MATCH($E28,施設情報!$B$2:$B$96,0))))</f>
        <v>001</v>
      </c>
      <c r="I28" s="144">
        <f t="shared" si="2"/>
        <v>46417</v>
      </c>
      <c r="J28" s="142" t="str">
        <f t="shared" si="3"/>
        <v>001-46417</v>
      </c>
      <c r="K28" s="142">
        <f t="shared" si="4"/>
        <v>0</v>
      </c>
      <c r="L28" s="142">
        <f t="shared" si="5"/>
        <v>1</v>
      </c>
      <c r="M28" s="142">
        <f t="shared" si="10"/>
        <v>100</v>
      </c>
      <c r="N28" s="142">
        <f t="shared" si="10"/>
        <v>100</v>
      </c>
      <c r="O28" s="142">
        <f t="shared" si="10"/>
        <v>100</v>
      </c>
      <c r="P28" s="142">
        <f t="shared" si="10"/>
        <v>100</v>
      </c>
      <c r="Q28" s="142">
        <f t="shared" si="10"/>
        <v>100</v>
      </c>
      <c r="R28" s="142">
        <f t="shared" si="10"/>
        <v>100</v>
      </c>
      <c r="S28" s="142">
        <f t="shared" si="10"/>
        <v>100</v>
      </c>
      <c r="T28" s="142">
        <f t="shared" si="10"/>
        <v>100</v>
      </c>
      <c r="U28" s="142">
        <f t="shared" si="10"/>
        <v>100</v>
      </c>
      <c r="V28" s="142">
        <f t="shared" si="10"/>
        <v>100</v>
      </c>
      <c r="W28" s="142">
        <f t="shared" si="11"/>
        <v>100</v>
      </c>
      <c r="X28" s="142">
        <f t="shared" si="11"/>
        <v>100</v>
      </c>
      <c r="Y28" s="142">
        <f t="shared" si="11"/>
        <v>100</v>
      </c>
      <c r="Z28" s="142">
        <f t="shared" si="11"/>
        <v>100</v>
      </c>
      <c r="AA28" s="142">
        <f t="shared" si="11"/>
        <v>100</v>
      </c>
      <c r="AB28" s="142">
        <f t="shared" si="11"/>
        <v>100</v>
      </c>
      <c r="AC28" s="142">
        <f t="shared" si="11"/>
        <v>100</v>
      </c>
      <c r="AD28" s="142">
        <f t="shared" si="11"/>
        <v>100</v>
      </c>
      <c r="AE28" s="142">
        <f t="shared" si="11"/>
        <v>100</v>
      </c>
      <c r="AF28" s="142">
        <f t="shared" si="11"/>
        <v>100</v>
      </c>
      <c r="AG28" s="142">
        <f t="shared" si="11"/>
        <v>100</v>
      </c>
      <c r="AH28" s="142">
        <f t="shared" si="11"/>
        <v>100</v>
      </c>
      <c r="AI28" s="142">
        <f t="shared" si="11"/>
        <v>100</v>
      </c>
      <c r="AJ28" s="142">
        <f t="shared" si="11"/>
        <v>100</v>
      </c>
      <c r="AK28" s="142">
        <f ca="1">IF(AND(AND($AK$3&lt;=B28,B28&lt;=$AK$1),B28&lt;&gt;""),1,0)</f>
        <v>1</v>
      </c>
      <c r="AL28" s="140">
        <f>IF(OR(F28="工事・メンテ（共用可）",F28="要調整"),0.5,1)</f>
        <v>1</v>
      </c>
      <c r="AM28" s="136">
        <v>1</v>
      </c>
    </row>
    <row r="29" spans="1:39">
      <c r="A29" s="153">
        <v>10</v>
      </c>
      <c r="B29" s="150">
        <v>46418</v>
      </c>
      <c r="C29" s="156">
        <v>0</v>
      </c>
      <c r="D29" s="156">
        <v>24</v>
      </c>
      <c r="E29" s="154" t="s">
        <v>28</v>
      </c>
      <c r="F29" s="151" t="s">
        <v>29</v>
      </c>
      <c r="G29" s="157" t="s">
        <v>1</v>
      </c>
      <c r="H29" s="143" t="str">
        <f>IF(OR(G29="中止",G29="取消"),"998",IF(ISNA(MATCH($E29,施設情報!$B$2:$B$96,0)),"999",INDEX(施設情報!$C$2:$C$96,MATCH($E29,施設情報!$B$2:$B$96,0))))</f>
        <v>001</v>
      </c>
      <c r="I29" s="144">
        <f t="shared" si="2"/>
        <v>46418</v>
      </c>
      <c r="J29" s="142" t="str">
        <f t="shared" si="3"/>
        <v>001-46418</v>
      </c>
      <c r="K29" s="142">
        <f t="shared" si="4"/>
        <v>0</v>
      </c>
      <c r="L29" s="142">
        <f t="shared" si="5"/>
        <v>1</v>
      </c>
      <c r="M29" s="142">
        <f t="shared" si="10"/>
        <v>100</v>
      </c>
      <c r="N29" s="142">
        <f t="shared" si="10"/>
        <v>100</v>
      </c>
      <c r="O29" s="142">
        <f t="shared" si="10"/>
        <v>100</v>
      </c>
      <c r="P29" s="142">
        <f t="shared" si="10"/>
        <v>100</v>
      </c>
      <c r="Q29" s="142">
        <f t="shared" si="10"/>
        <v>100</v>
      </c>
      <c r="R29" s="142">
        <f t="shared" si="10"/>
        <v>100</v>
      </c>
      <c r="S29" s="142">
        <f t="shared" si="10"/>
        <v>100</v>
      </c>
      <c r="T29" s="142">
        <f t="shared" si="10"/>
        <v>100</v>
      </c>
      <c r="U29" s="142">
        <f t="shared" si="10"/>
        <v>100</v>
      </c>
      <c r="V29" s="142">
        <f t="shared" si="10"/>
        <v>100</v>
      </c>
      <c r="W29" s="142">
        <f t="shared" si="11"/>
        <v>100</v>
      </c>
      <c r="X29" s="142">
        <f t="shared" si="11"/>
        <v>100</v>
      </c>
      <c r="Y29" s="142">
        <f t="shared" si="11"/>
        <v>100</v>
      </c>
      <c r="Z29" s="142">
        <f t="shared" si="11"/>
        <v>100</v>
      </c>
      <c r="AA29" s="142">
        <f t="shared" si="11"/>
        <v>100</v>
      </c>
      <c r="AB29" s="142">
        <f t="shared" si="11"/>
        <v>100</v>
      </c>
      <c r="AC29" s="142">
        <f t="shared" si="11"/>
        <v>100</v>
      </c>
      <c r="AD29" s="142">
        <f t="shared" si="11"/>
        <v>100</v>
      </c>
      <c r="AE29" s="142">
        <f t="shared" si="11"/>
        <v>100</v>
      </c>
      <c r="AF29" s="142">
        <f t="shared" si="11"/>
        <v>100</v>
      </c>
      <c r="AG29" s="142">
        <f t="shared" si="11"/>
        <v>100</v>
      </c>
      <c r="AH29" s="142">
        <f t="shared" si="11"/>
        <v>100</v>
      </c>
      <c r="AI29" s="142">
        <f t="shared" si="11"/>
        <v>100</v>
      </c>
      <c r="AJ29" s="142">
        <f t="shared" si="11"/>
        <v>100</v>
      </c>
      <c r="AK29" s="142">
        <f ca="1">IF(AND(AND($AK$3&lt;=B29,B29&lt;=$AK$1),B29&lt;&gt;""),1,0)</f>
        <v>1</v>
      </c>
      <c r="AL29" s="140">
        <f>IF(OR(F29="工事・メンテ（共用可）",F29="要調整"),0.5,1)</f>
        <v>1</v>
      </c>
      <c r="AM29" s="136">
        <v>1</v>
      </c>
    </row>
    <row r="30" spans="1:39">
      <c r="A30" s="153">
        <v>11</v>
      </c>
      <c r="B30" s="150">
        <v>46424</v>
      </c>
      <c r="C30" s="156">
        <v>0</v>
      </c>
      <c r="D30" s="156">
        <v>24</v>
      </c>
      <c r="E30" s="154" t="s">
        <v>28</v>
      </c>
      <c r="F30" s="151" t="s">
        <v>29</v>
      </c>
      <c r="G30" s="157" t="s">
        <v>1</v>
      </c>
      <c r="H30" s="143" t="str">
        <f>IF(OR(G30="中止",G30="取消"),"998",IF(ISNA(MATCH($E30,施設情報!$B$2:$B$96,0)),"999",INDEX(施設情報!$C$2:$C$96,MATCH($E30,施設情報!$B$2:$B$96,0))))</f>
        <v>001</v>
      </c>
      <c r="I30" s="144">
        <f t="shared" si="2"/>
        <v>46424</v>
      </c>
      <c r="J30" s="142" t="str">
        <f t="shared" si="3"/>
        <v>001-46424</v>
      </c>
      <c r="K30" s="142">
        <f t="shared" si="4"/>
        <v>0</v>
      </c>
      <c r="L30" s="142">
        <f t="shared" si="5"/>
        <v>1</v>
      </c>
      <c r="M30" s="142">
        <f t="shared" si="10"/>
        <v>100</v>
      </c>
      <c r="N30" s="142">
        <f t="shared" si="10"/>
        <v>100</v>
      </c>
      <c r="O30" s="142">
        <f t="shared" si="10"/>
        <v>100</v>
      </c>
      <c r="P30" s="142">
        <f t="shared" si="10"/>
        <v>100</v>
      </c>
      <c r="Q30" s="142">
        <f t="shared" si="10"/>
        <v>100</v>
      </c>
      <c r="R30" s="142">
        <f t="shared" si="10"/>
        <v>100</v>
      </c>
      <c r="S30" s="142">
        <f t="shared" si="10"/>
        <v>100</v>
      </c>
      <c r="T30" s="142">
        <f t="shared" si="10"/>
        <v>100</v>
      </c>
      <c r="U30" s="142">
        <f t="shared" si="10"/>
        <v>100</v>
      </c>
      <c r="V30" s="142">
        <f t="shared" si="10"/>
        <v>100</v>
      </c>
      <c r="W30" s="142">
        <f t="shared" si="11"/>
        <v>100</v>
      </c>
      <c r="X30" s="142">
        <f t="shared" si="11"/>
        <v>100</v>
      </c>
      <c r="Y30" s="142">
        <f t="shared" si="11"/>
        <v>100</v>
      </c>
      <c r="Z30" s="142">
        <f t="shared" si="11"/>
        <v>100</v>
      </c>
      <c r="AA30" s="142">
        <f t="shared" si="11"/>
        <v>100</v>
      </c>
      <c r="AB30" s="142">
        <f t="shared" si="11"/>
        <v>100</v>
      </c>
      <c r="AC30" s="142">
        <f t="shared" si="11"/>
        <v>100</v>
      </c>
      <c r="AD30" s="142">
        <f t="shared" si="11"/>
        <v>100</v>
      </c>
      <c r="AE30" s="142">
        <f t="shared" si="11"/>
        <v>100</v>
      </c>
      <c r="AF30" s="142">
        <f t="shared" si="11"/>
        <v>100</v>
      </c>
      <c r="AG30" s="142">
        <f t="shared" si="11"/>
        <v>100</v>
      </c>
      <c r="AH30" s="142">
        <f t="shared" si="11"/>
        <v>100</v>
      </c>
      <c r="AI30" s="142">
        <f t="shared" si="11"/>
        <v>100</v>
      </c>
      <c r="AJ30" s="142">
        <f t="shared" si="11"/>
        <v>100</v>
      </c>
      <c r="AK30" s="142">
        <f ca="1">IF(AND(AND($AK$3&lt;=B30,B30&lt;=$AK$1),B30&lt;&gt;""),1,0)</f>
        <v>1</v>
      </c>
      <c r="AL30" s="140">
        <f>IF(OR(F30="工事・メンテ（共用可）",F30="要調整"),0.5,1)</f>
        <v>1</v>
      </c>
      <c r="AM30" s="136">
        <v>1</v>
      </c>
    </row>
    <row r="31" spans="1:39">
      <c r="A31" s="153">
        <v>12</v>
      </c>
      <c r="B31" s="150">
        <v>46425</v>
      </c>
      <c r="C31" s="156">
        <v>0</v>
      </c>
      <c r="D31" s="156">
        <v>24</v>
      </c>
      <c r="E31" s="154" t="s">
        <v>28</v>
      </c>
      <c r="F31" s="151" t="s">
        <v>29</v>
      </c>
      <c r="G31" s="157" t="s">
        <v>1</v>
      </c>
      <c r="H31" s="143" t="str">
        <f>IF(OR(G31="中止",G31="取消"),"998",IF(ISNA(MATCH($E31,施設情報!$B$2:$B$96,0)),"999",INDEX(施設情報!$C$2:$C$96,MATCH($E31,施設情報!$B$2:$B$96,0))))</f>
        <v>001</v>
      </c>
      <c r="I31" s="144">
        <f t="shared" si="2"/>
        <v>46425</v>
      </c>
      <c r="J31" s="142" t="str">
        <f t="shared" si="3"/>
        <v>001-46425</v>
      </c>
      <c r="K31" s="142">
        <f t="shared" si="4"/>
        <v>0</v>
      </c>
      <c r="L31" s="142">
        <f t="shared" si="5"/>
        <v>1</v>
      </c>
      <c r="M31" s="142">
        <f t="shared" si="10"/>
        <v>100</v>
      </c>
      <c r="N31" s="142">
        <f t="shared" si="10"/>
        <v>100</v>
      </c>
      <c r="O31" s="142">
        <f t="shared" si="10"/>
        <v>100</v>
      </c>
      <c r="P31" s="142">
        <f t="shared" si="10"/>
        <v>100</v>
      </c>
      <c r="Q31" s="142">
        <f t="shared" si="10"/>
        <v>100</v>
      </c>
      <c r="R31" s="142">
        <f t="shared" si="10"/>
        <v>100</v>
      </c>
      <c r="S31" s="142">
        <f t="shared" si="10"/>
        <v>100</v>
      </c>
      <c r="T31" s="142">
        <f t="shared" si="10"/>
        <v>100</v>
      </c>
      <c r="U31" s="142">
        <f t="shared" si="10"/>
        <v>100</v>
      </c>
      <c r="V31" s="142">
        <f t="shared" si="10"/>
        <v>100</v>
      </c>
      <c r="W31" s="142">
        <f t="shared" si="11"/>
        <v>100</v>
      </c>
      <c r="X31" s="142">
        <f t="shared" si="11"/>
        <v>100</v>
      </c>
      <c r="Y31" s="142">
        <f t="shared" si="11"/>
        <v>100</v>
      </c>
      <c r="Z31" s="142">
        <f t="shared" si="11"/>
        <v>100</v>
      </c>
      <c r="AA31" s="142">
        <f t="shared" si="11"/>
        <v>100</v>
      </c>
      <c r="AB31" s="142">
        <f t="shared" si="11"/>
        <v>100</v>
      </c>
      <c r="AC31" s="142">
        <f t="shared" si="11"/>
        <v>100</v>
      </c>
      <c r="AD31" s="142">
        <f t="shared" si="11"/>
        <v>100</v>
      </c>
      <c r="AE31" s="142">
        <f t="shared" si="11"/>
        <v>100</v>
      </c>
      <c r="AF31" s="142">
        <f t="shared" si="11"/>
        <v>100</v>
      </c>
      <c r="AG31" s="142">
        <f t="shared" si="11"/>
        <v>100</v>
      </c>
      <c r="AH31" s="142">
        <f t="shared" si="11"/>
        <v>100</v>
      </c>
      <c r="AI31" s="142">
        <f t="shared" si="11"/>
        <v>100</v>
      </c>
      <c r="AJ31" s="142">
        <f t="shared" si="11"/>
        <v>100</v>
      </c>
      <c r="AK31" s="142">
        <f ca="1">IF(AND(AND($AK$3&lt;=B31,B31&lt;=$AK$1),B31&lt;&gt;""),1,0)</f>
        <v>1</v>
      </c>
      <c r="AL31" s="140">
        <f>IF(OR(F31="工事・メンテ（共用可）",F31="要調整"),0.5,1)</f>
        <v>1</v>
      </c>
      <c r="AM31" s="136">
        <v>1</v>
      </c>
    </row>
    <row r="32" spans="1:39">
      <c r="A32" s="153">
        <v>107</v>
      </c>
      <c r="B32" s="150">
        <v>46429</v>
      </c>
      <c r="C32" s="156">
        <v>0</v>
      </c>
      <c r="D32" s="156">
        <v>24</v>
      </c>
      <c r="E32" s="154" t="s">
        <v>28</v>
      </c>
      <c r="F32" s="151" t="s">
        <v>29</v>
      </c>
      <c r="G32" s="157" t="s">
        <v>1</v>
      </c>
      <c r="H32" s="143" t="str">
        <f>IF(OR(G32="中止",G32="取消"),"998",IF(ISNA(MATCH($E32,施設情報!$B$2:$B$96,0)),"999",INDEX(施設情報!$C$2:$C$96,MATCH($E32,施設情報!$B$2:$B$96,0))))</f>
        <v>001</v>
      </c>
      <c r="I32" s="144">
        <f t="shared" si="2"/>
        <v>46429</v>
      </c>
      <c r="J32" s="142" t="str">
        <f t="shared" si="3"/>
        <v>001-46429</v>
      </c>
      <c r="K32" s="142">
        <f t="shared" si="4"/>
        <v>0</v>
      </c>
      <c r="L32" s="142">
        <f t="shared" si="5"/>
        <v>1</v>
      </c>
      <c r="M32" s="142">
        <f t="shared" si="10"/>
        <v>100</v>
      </c>
      <c r="N32" s="142">
        <f t="shared" si="10"/>
        <v>100</v>
      </c>
      <c r="O32" s="142">
        <f t="shared" si="10"/>
        <v>100</v>
      </c>
      <c r="P32" s="142">
        <f t="shared" si="10"/>
        <v>100</v>
      </c>
      <c r="Q32" s="142">
        <f t="shared" si="10"/>
        <v>100</v>
      </c>
      <c r="R32" s="142">
        <f t="shared" si="10"/>
        <v>100</v>
      </c>
      <c r="S32" s="142">
        <f t="shared" si="10"/>
        <v>100</v>
      </c>
      <c r="T32" s="142">
        <f t="shared" si="10"/>
        <v>100</v>
      </c>
      <c r="U32" s="142">
        <f t="shared" si="10"/>
        <v>100</v>
      </c>
      <c r="V32" s="142">
        <f t="shared" si="10"/>
        <v>100</v>
      </c>
      <c r="W32" s="142">
        <f t="shared" si="11"/>
        <v>100</v>
      </c>
      <c r="X32" s="142">
        <f t="shared" si="11"/>
        <v>100</v>
      </c>
      <c r="Y32" s="142">
        <f t="shared" si="11"/>
        <v>100</v>
      </c>
      <c r="Z32" s="142">
        <f t="shared" si="11"/>
        <v>100</v>
      </c>
      <c r="AA32" s="142">
        <f t="shared" si="11"/>
        <v>100</v>
      </c>
      <c r="AB32" s="142">
        <f t="shared" si="11"/>
        <v>100</v>
      </c>
      <c r="AC32" s="142">
        <f t="shared" si="11"/>
        <v>100</v>
      </c>
      <c r="AD32" s="142">
        <f t="shared" si="11"/>
        <v>100</v>
      </c>
      <c r="AE32" s="142">
        <f t="shared" si="11"/>
        <v>100</v>
      </c>
      <c r="AF32" s="142">
        <f t="shared" si="11"/>
        <v>100</v>
      </c>
      <c r="AG32" s="142">
        <f t="shared" si="11"/>
        <v>100</v>
      </c>
      <c r="AH32" s="142">
        <f t="shared" si="11"/>
        <v>100</v>
      </c>
      <c r="AI32" s="142">
        <f t="shared" si="11"/>
        <v>100</v>
      </c>
      <c r="AJ32" s="142">
        <f t="shared" si="11"/>
        <v>100</v>
      </c>
      <c r="AK32" s="142">
        <f ca="1">IF(AND(AND($AK$3&lt;=B32,B32&lt;=$AK$1),B32&lt;&gt;""),1,0)</f>
        <v>1</v>
      </c>
      <c r="AL32" s="140">
        <f>IF(OR(F32="工事・メンテ（共用可）",F32="要調整"),0.5,1)</f>
        <v>1</v>
      </c>
      <c r="AM32" s="136">
        <v>1</v>
      </c>
    </row>
    <row r="33" spans="1:39">
      <c r="A33" s="153">
        <v>13</v>
      </c>
      <c r="B33" s="150">
        <v>46431</v>
      </c>
      <c r="C33" s="156">
        <v>0</v>
      </c>
      <c r="D33" s="156">
        <v>24</v>
      </c>
      <c r="E33" s="154" t="s">
        <v>28</v>
      </c>
      <c r="F33" s="151" t="s">
        <v>29</v>
      </c>
      <c r="G33" s="157" t="s">
        <v>1</v>
      </c>
      <c r="H33" s="143" t="str">
        <f>IF(OR(G33="中止",G33="取消"),"998",IF(ISNA(MATCH($E33,施設情報!$B$2:$B$96,0)),"999",INDEX(施設情報!$C$2:$C$96,MATCH($E33,施設情報!$B$2:$B$96,0))))</f>
        <v>001</v>
      </c>
      <c r="I33" s="144">
        <f t="shared" si="2"/>
        <v>46431</v>
      </c>
      <c r="J33" s="142" t="str">
        <f t="shared" si="3"/>
        <v>001-46431</v>
      </c>
      <c r="K33" s="142">
        <f t="shared" si="4"/>
        <v>0</v>
      </c>
      <c r="L33" s="142">
        <f t="shared" si="5"/>
        <v>1</v>
      </c>
      <c r="M33" s="142">
        <f t="shared" si="10"/>
        <v>100</v>
      </c>
      <c r="N33" s="142">
        <f t="shared" si="10"/>
        <v>100</v>
      </c>
      <c r="O33" s="142">
        <f t="shared" si="10"/>
        <v>100</v>
      </c>
      <c r="P33" s="142">
        <f t="shared" si="10"/>
        <v>100</v>
      </c>
      <c r="Q33" s="142">
        <f t="shared" si="10"/>
        <v>100</v>
      </c>
      <c r="R33" s="142">
        <f t="shared" si="10"/>
        <v>100</v>
      </c>
      <c r="S33" s="142">
        <f t="shared" si="10"/>
        <v>100</v>
      </c>
      <c r="T33" s="142">
        <f t="shared" si="10"/>
        <v>100</v>
      </c>
      <c r="U33" s="142">
        <f t="shared" si="10"/>
        <v>100</v>
      </c>
      <c r="V33" s="142">
        <f t="shared" si="10"/>
        <v>100</v>
      </c>
      <c r="W33" s="142">
        <f t="shared" si="11"/>
        <v>100</v>
      </c>
      <c r="X33" s="142">
        <f t="shared" si="11"/>
        <v>100</v>
      </c>
      <c r="Y33" s="142">
        <f t="shared" si="11"/>
        <v>100</v>
      </c>
      <c r="Z33" s="142">
        <f t="shared" si="11"/>
        <v>100</v>
      </c>
      <c r="AA33" s="142">
        <f t="shared" si="11"/>
        <v>100</v>
      </c>
      <c r="AB33" s="142">
        <f t="shared" si="11"/>
        <v>100</v>
      </c>
      <c r="AC33" s="142">
        <f t="shared" si="11"/>
        <v>100</v>
      </c>
      <c r="AD33" s="142">
        <f t="shared" si="11"/>
        <v>100</v>
      </c>
      <c r="AE33" s="142">
        <f t="shared" si="11"/>
        <v>100</v>
      </c>
      <c r="AF33" s="142">
        <f t="shared" si="11"/>
        <v>100</v>
      </c>
      <c r="AG33" s="142">
        <f t="shared" si="11"/>
        <v>100</v>
      </c>
      <c r="AH33" s="142">
        <f t="shared" si="11"/>
        <v>100</v>
      </c>
      <c r="AI33" s="142">
        <f t="shared" si="11"/>
        <v>100</v>
      </c>
      <c r="AJ33" s="142">
        <f t="shared" si="11"/>
        <v>100</v>
      </c>
      <c r="AK33" s="142">
        <f ca="1">IF(AND(AND($AK$3&lt;=B33,B33&lt;=$AK$1),B33&lt;&gt;""),1,0)</f>
        <v>1</v>
      </c>
      <c r="AL33" s="140">
        <f>IF(OR(F33="工事・メンテ（共用可）",F33="要調整"),0.5,1)</f>
        <v>1</v>
      </c>
      <c r="AM33" s="136">
        <v>1</v>
      </c>
    </row>
    <row r="34" spans="1:39">
      <c r="A34" s="153">
        <v>14</v>
      </c>
      <c r="B34" s="150">
        <v>46432</v>
      </c>
      <c r="C34" s="156">
        <v>0</v>
      </c>
      <c r="D34" s="156">
        <v>24</v>
      </c>
      <c r="E34" s="154" t="s">
        <v>28</v>
      </c>
      <c r="F34" s="151" t="s">
        <v>29</v>
      </c>
      <c r="G34" s="157" t="s">
        <v>1</v>
      </c>
      <c r="H34" s="143" t="str">
        <f>IF(OR(G34="中止",G34="取消"),"998",IF(ISNA(MATCH($E34,施設情報!$B$2:$B$96,0)),"999",INDEX(施設情報!$C$2:$C$96,MATCH($E34,施設情報!$B$2:$B$96,0))))</f>
        <v>001</v>
      </c>
      <c r="I34" s="144">
        <f t="shared" si="2"/>
        <v>46432</v>
      </c>
      <c r="J34" s="142" t="str">
        <f t="shared" si="3"/>
        <v>001-46432</v>
      </c>
      <c r="K34" s="142">
        <f t="shared" si="4"/>
        <v>0</v>
      </c>
      <c r="L34" s="142">
        <f t="shared" si="5"/>
        <v>1</v>
      </c>
      <c r="M34" s="142">
        <f t="shared" si="10"/>
        <v>100</v>
      </c>
      <c r="N34" s="142">
        <f t="shared" si="10"/>
        <v>100</v>
      </c>
      <c r="O34" s="142">
        <f t="shared" si="10"/>
        <v>100</v>
      </c>
      <c r="P34" s="142">
        <f t="shared" si="10"/>
        <v>100</v>
      </c>
      <c r="Q34" s="142">
        <f t="shared" si="10"/>
        <v>100</v>
      </c>
      <c r="R34" s="142">
        <f t="shared" si="10"/>
        <v>100</v>
      </c>
      <c r="S34" s="142">
        <f t="shared" si="10"/>
        <v>100</v>
      </c>
      <c r="T34" s="142">
        <f t="shared" si="10"/>
        <v>100</v>
      </c>
      <c r="U34" s="142">
        <f t="shared" si="10"/>
        <v>100</v>
      </c>
      <c r="V34" s="142">
        <f t="shared" si="10"/>
        <v>100</v>
      </c>
      <c r="W34" s="142">
        <f t="shared" si="11"/>
        <v>100</v>
      </c>
      <c r="X34" s="142">
        <f t="shared" si="11"/>
        <v>100</v>
      </c>
      <c r="Y34" s="142">
        <f t="shared" si="11"/>
        <v>100</v>
      </c>
      <c r="Z34" s="142">
        <f t="shared" si="11"/>
        <v>100</v>
      </c>
      <c r="AA34" s="142">
        <f t="shared" si="11"/>
        <v>100</v>
      </c>
      <c r="AB34" s="142">
        <f t="shared" si="11"/>
        <v>100</v>
      </c>
      <c r="AC34" s="142">
        <f t="shared" si="11"/>
        <v>100</v>
      </c>
      <c r="AD34" s="142">
        <f t="shared" si="11"/>
        <v>100</v>
      </c>
      <c r="AE34" s="142">
        <f t="shared" si="11"/>
        <v>100</v>
      </c>
      <c r="AF34" s="142">
        <f t="shared" si="11"/>
        <v>100</v>
      </c>
      <c r="AG34" s="142">
        <f t="shared" si="11"/>
        <v>100</v>
      </c>
      <c r="AH34" s="142">
        <f t="shared" si="11"/>
        <v>100</v>
      </c>
      <c r="AI34" s="142">
        <f t="shared" si="11"/>
        <v>100</v>
      </c>
      <c r="AJ34" s="142">
        <f t="shared" si="11"/>
        <v>100</v>
      </c>
      <c r="AK34" s="142">
        <f ca="1">IF(AND(AND($AK$3&lt;=B34,B34&lt;=$AK$1),B34&lt;&gt;""),1,0)</f>
        <v>1</v>
      </c>
      <c r="AL34" s="140">
        <f>IF(OR(F34="工事・メンテ（共用可）",F34="要調整"),0.5,1)</f>
        <v>1</v>
      </c>
      <c r="AM34" s="136">
        <v>1</v>
      </c>
    </row>
    <row r="35" spans="1:39">
      <c r="A35" s="153">
        <v>130</v>
      </c>
      <c r="B35" s="150">
        <v>46435</v>
      </c>
      <c r="C35" s="156">
        <v>9</v>
      </c>
      <c r="D35" s="156">
        <v>14</v>
      </c>
      <c r="E35" s="212" t="s">
        <v>501</v>
      </c>
      <c r="F35" s="151" t="s">
        <v>95</v>
      </c>
      <c r="G35" s="157" t="s">
        <v>1</v>
      </c>
      <c r="H35" s="143" t="str">
        <f>IF(OR(G35="中止",G35="取消"),"998",IF(ISNA(MATCH($E35,施設情報!$B$2:$B$96,0)),"999",INDEX(施設情報!$C$2:$C$96,MATCH($E35,施設情報!$B$2:$B$96,0))))</f>
        <v>102</v>
      </c>
      <c r="I35" s="144">
        <f t="shared" si="2"/>
        <v>46435</v>
      </c>
      <c r="J35" s="142" t="str">
        <f t="shared" si="3"/>
        <v>102-46435</v>
      </c>
      <c r="K35" s="142">
        <f t="shared" si="4"/>
        <v>0.375</v>
      </c>
      <c r="L35" s="142">
        <f t="shared" si="5"/>
        <v>0.58333333333333337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4" si="13">IF(AND(W$3&gt;=$K35,W$3&lt;$L35),100*$AM35,0)</f>
        <v>100</v>
      </c>
      <c r="X35" s="142">
        <f t="shared" si="13"/>
        <v>100</v>
      </c>
      <c r="Y35" s="142">
        <f t="shared" si="13"/>
        <v>100</v>
      </c>
      <c r="Z35" s="142">
        <f t="shared" si="13"/>
        <v>100</v>
      </c>
      <c r="AA35" s="142">
        <f t="shared" si="13"/>
        <v>0</v>
      </c>
      <c r="AB35" s="142">
        <f t="shared" si="13"/>
        <v>0</v>
      </c>
      <c r="AC35" s="142">
        <f t="shared" si="13"/>
        <v>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c r="A36" s="153">
        <v>131</v>
      </c>
      <c r="B36" s="150">
        <v>46435</v>
      </c>
      <c r="C36" s="156">
        <v>9</v>
      </c>
      <c r="D36" s="156">
        <v>14</v>
      </c>
      <c r="E36" s="212" t="s">
        <v>502</v>
      </c>
      <c r="F36" s="151" t="s">
        <v>95</v>
      </c>
      <c r="G36" s="157" t="s">
        <v>1</v>
      </c>
      <c r="H36" s="143" t="str">
        <f>IF(OR(G36="中止",G36="取消"),"998",IF(ISNA(MATCH($E36,施設情報!$B$2:$B$96,0)),"999",INDEX(施設情報!$C$2:$C$96,MATCH($E36,施設情報!$B$2:$B$96,0))))</f>
        <v>103</v>
      </c>
      <c r="I36" s="144">
        <f t="shared" si="2"/>
        <v>46435</v>
      </c>
      <c r="J36" s="142" t="str">
        <f t="shared" si="3"/>
        <v>103-46435</v>
      </c>
      <c r="K36" s="142">
        <f t="shared" si="4"/>
        <v>0.375</v>
      </c>
      <c r="L36" s="142">
        <f t="shared" si="5"/>
        <v>0.58333333333333337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0</v>
      </c>
      <c r="AB36" s="142">
        <f t="shared" si="13"/>
        <v>0</v>
      </c>
      <c r="AC36" s="142">
        <f t="shared" si="13"/>
        <v>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c r="A37" s="153">
        <v>132</v>
      </c>
      <c r="B37" s="150">
        <v>46435</v>
      </c>
      <c r="C37" s="156">
        <v>9</v>
      </c>
      <c r="D37" s="156">
        <v>14</v>
      </c>
      <c r="E37" s="212" t="s">
        <v>488</v>
      </c>
      <c r="F37" s="151" t="s">
        <v>95</v>
      </c>
      <c r="G37" s="157" t="s">
        <v>1</v>
      </c>
      <c r="H37" s="143" t="str">
        <f>IF(OR(G37="中止",G37="取消"),"998",IF(ISNA(MATCH($E37,施設情報!$B$2:$B$96,0)),"999",INDEX(施設情報!$C$2:$C$96,MATCH($E37,施設情報!$B$2:$B$96,0))))</f>
        <v>104</v>
      </c>
      <c r="I37" s="144">
        <f t="shared" ref="I37:I63" si="14">B37</f>
        <v>46435</v>
      </c>
      <c r="J37" s="142" t="str">
        <f t="shared" ref="J37:J68" si="15">H37&amp;"-"&amp;I37</f>
        <v>104-46435</v>
      </c>
      <c r="K37" s="142">
        <f t="shared" ref="K37:K63" si="16">C37/24</f>
        <v>0.375</v>
      </c>
      <c r="L37" s="142">
        <f t="shared" ref="L37:L63" si="17">D37/24</f>
        <v>0.58333333333333337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100</v>
      </c>
      <c r="W37" s="142">
        <f t="shared" si="13"/>
        <v>100</v>
      </c>
      <c r="X37" s="142">
        <f t="shared" si="13"/>
        <v>100</v>
      </c>
      <c r="Y37" s="142">
        <f t="shared" si="13"/>
        <v>100</v>
      </c>
      <c r="Z37" s="142">
        <f t="shared" si="13"/>
        <v>100</v>
      </c>
      <c r="AA37" s="142">
        <f t="shared" si="13"/>
        <v>0</v>
      </c>
      <c r="AB37" s="142">
        <f t="shared" si="13"/>
        <v>0</v>
      </c>
      <c r="AC37" s="142">
        <f t="shared" si="13"/>
        <v>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ht="37.5">
      <c r="A38" s="153">
        <v>133</v>
      </c>
      <c r="B38" s="150">
        <v>46435</v>
      </c>
      <c r="C38" s="156">
        <v>9</v>
      </c>
      <c r="D38" s="156">
        <v>14</v>
      </c>
      <c r="E38" s="212" t="s">
        <v>503</v>
      </c>
      <c r="F38" s="151" t="s">
        <v>95</v>
      </c>
      <c r="G38" s="157" t="s">
        <v>1</v>
      </c>
      <c r="H38" s="143" t="str">
        <f>IF(OR(G38="中止",G38="取消"),"998",IF(ISNA(MATCH($E38,施設情報!$B$2:$B$96,0)),"999",INDEX(施設情報!$C$2:$C$96,MATCH($E38,施設情報!$B$2:$B$96,0))))</f>
        <v>105</v>
      </c>
      <c r="I38" s="144">
        <f t="shared" si="14"/>
        <v>46435</v>
      </c>
      <c r="J38" s="142" t="str">
        <f t="shared" si="15"/>
        <v>105-46435</v>
      </c>
      <c r="K38" s="142">
        <f t="shared" si="16"/>
        <v>0.375</v>
      </c>
      <c r="L38" s="142">
        <f t="shared" si="17"/>
        <v>0.58333333333333337</v>
      </c>
      <c r="M38" s="142">
        <f t="shared" si="12"/>
        <v>0</v>
      </c>
      <c r="N38" s="142">
        <f t="shared" si="12"/>
        <v>0</v>
      </c>
      <c r="O38" s="142">
        <f t="shared" si="12"/>
        <v>0</v>
      </c>
      <c r="P38" s="142">
        <f t="shared" si="12"/>
        <v>0</v>
      </c>
      <c r="Q38" s="142">
        <f t="shared" si="12"/>
        <v>0</v>
      </c>
      <c r="R38" s="142">
        <f t="shared" si="12"/>
        <v>0</v>
      </c>
      <c r="S38" s="142">
        <f t="shared" si="12"/>
        <v>0</v>
      </c>
      <c r="T38" s="142">
        <f t="shared" si="12"/>
        <v>0</v>
      </c>
      <c r="U38" s="142">
        <f t="shared" si="12"/>
        <v>0</v>
      </c>
      <c r="V38" s="142">
        <f t="shared" si="12"/>
        <v>100</v>
      </c>
      <c r="W38" s="142">
        <f t="shared" si="13"/>
        <v>100</v>
      </c>
      <c r="X38" s="142">
        <f t="shared" si="13"/>
        <v>100</v>
      </c>
      <c r="Y38" s="142">
        <f t="shared" si="13"/>
        <v>100</v>
      </c>
      <c r="Z38" s="142">
        <f t="shared" si="13"/>
        <v>100</v>
      </c>
      <c r="AA38" s="142">
        <f t="shared" si="13"/>
        <v>0</v>
      </c>
      <c r="AB38" s="142">
        <f t="shared" si="13"/>
        <v>0</v>
      </c>
      <c r="AC38" s="142">
        <f t="shared" si="13"/>
        <v>0</v>
      </c>
      <c r="AD38" s="142">
        <f t="shared" si="13"/>
        <v>0</v>
      </c>
      <c r="AE38" s="142">
        <f t="shared" si="13"/>
        <v>0</v>
      </c>
      <c r="AF38" s="142">
        <f t="shared" si="13"/>
        <v>0</v>
      </c>
      <c r="AG38" s="142">
        <f t="shared" si="13"/>
        <v>0</v>
      </c>
      <c r="AH38" s="142">
        <f t="shared" si="13"/>
        <v>0</v>
      </c>
      <c r="AI38" s="142">
        <f t="shared" si="13"/>
        <v>0</v>
      </c>
      <c r="AJ38" s="142">
        <f t="shared" si="13"/>
        <v>0</v>
      </c>
      <c r="AK38" s="142">
        <f ca="1">IF(AND(AND($AK$3&lt;=B38,B38&lt;=$AK$1),B38&lt;&gt;""),1,0)</f>
        <v>1</v>
      </c>
      <c r="AL38" s="140">
        <f>IF(OR(F38="工事・メンテ（共用可）",F38="要調整"),0.5,1)</f>
        <v>1</v>
      </c>
      <c r="AM38" s="136">
        <v>1</v>
      </c>
    </row>
    <row r="39" spans="1:39" ht="37.5">
      <c r="A39" s="153">
        <v>134</v>
      </c>
      <c r="B39" s="150">
        <v>46435</v>
      </c>
      <c r="C39" s="156">
        <v>9</v>
      </c>
      <c r="D39" s="156">
        <v>14</v>
      </c>
      <c r="E39" s="212" t="s">
        <v>504</v>
      </c>
      <c r="F39" s="151" t="s">
        <v>95</v>
      </c>
      <c r="G39" s="157" t="s">
        <v>1</v>
      </c>
      <c r="H39" s="143" t="str">
        <f>IF(OR(G39="中止",G39="取消"),"998",IF(ISNA(MATCH($E39,施設情報!$B$2:$B$96,0)),"999",INDEX(施設情報!$C$2:$C$96,MATCH($E39,施設情報!$B$2:$B$96,0))))</f>
        <v>106</v>
      </c>
      <c r="I39" s="144">
        <f t="shared" si="14"/>
        <v>46435</v>
      </c>
      <c r="J39" s="142" t="str">
        <f t="shared" si="15"/>
        <v>106-46435</v>
      </c>
      <c r="K39" s="142">
        <f t="shared" si="16"/>
        <v>0.375</v>
      </c>
      <c r="L39" s="142">
        <f t="shared" si="17"/>
        <v>0.58333333333333337</v>
      </c>
      <c r="M39" s="142">
        <f t="shared" si="12"/>
        <v>0</v>
      </c>
      <c r="N39" s="142">
        <f t="shared" si="12"/>
        <v>0</v>
      </c>
      <c r="O39" s="142">
        <f t="shared" si="12"/>
        <v>0</v>
      </c>
      <c r="P39" s="142">
        <f t="shared" si="12"/>
        <v>0</v>
      </c>
      <c r="Q39" s="142">
        <f t="shared" si="12"/>
        <v>0</v>
      </c>
      <c r="R39" s="142">
        <f t="shared" si="12"/>
        <v>0</v>
      </c>
      <c r="S39" s="142">
        <f t="shared" si="12"/>
        <v>0</v>
      </c>
      <c r="T39" s="142">
        <f t="shared" si="12"/>
        <v>0</v>
      </c>
      <c r="U39" s="142">
        <f t="shared" si="12"/>
        <v>0</v>
      </c>
      <c r="V39" s="142">
        <f t="shared" si="12"/>
        <v>100</v>
      </c>
      <c r="W39" s="142">
        <f t="shared" si="13"/>
        <v>100</v>
      </c>
      <c r="X39" s="142">
        <f t="shared" si="13"/>
        <v>100</v>
      </c>
      <c r="Y39" s="142">
        <f t="shared" si="13"/>
        <v>100</v>
      </c>
      <c r="Z39" s="142">
        <f t="shared" si="13"/>
        <v>100</v>
      </c>
      <c r="AA39" s="142">
        <f t="shared" si="13"/>
        <v>0</v>
      </c>
      <c r="AB39" s="142">
        <f t="shared" si="13"/>
        <v>0</v>
      </c>
      <c r="AC39" s="142">
        <f t="shared" si="13"/>
        <v>0</v>
      </c>
      <c r="AD39" s="142">
        <f t="shared" si="13"/>
        <v>0</v>
      </c>
      <c r="AE39" s="142">
        <f t="shared" si="13"/>
        <v>0</v>
      </c>
      <c r="AF39" s="142">
        <f t="shared" si="13"/>
        <v>0</v>
      </c>
      <c r="AG39" s="142">
        <f t="shared" si="13"/>
        <v>0</v>
      </c>
      <c r="AH39" s="142">
        <f t="shared" si="13"/>
        <v>0</v>
      </c>
      <c r="AI39" s="142">
        <f t="shared" si="13"/>
        <v>0</v>
      </c>
      <c r="AJ39" s="142">
        <f t="shared" si="13"/>
        <v>0</v>
      </c>
      <c r="AK39" s="142">
        <f ca="1">IF(AND(AND($AK$3&lt;=B39,B39&lt;=$AK$1),B39&lt;&gt;""),1,0)</f>
        <v>1</v>
      </c>
      <c r="AL39" s="140">
        <f>IF(OR(F39="工事・メンテ（共用可）",F39="要調整"),0.5,1)</f>
        <v>1</v>
      </c>
      <c r="AM39" s="136">
        <v>1</v>
      </c>
    </row>
    <row r="40" spans="1:39" ht="37.5">
      <c r="A40" s="153">
        <v>135</v>
      </c>
      <c r="B40" s="150">
        <v>46435</v>
      </c>
      <c r="C40" s="156">
        <v>9</v>
      </c>
      <c r="D40" s="156">
        <v>14</v>
      </c>
      <c r="E40" s="212" t="s">
        <v>505</v>
      </c>
      <c r="F40" s="151" t="s">
        <v>95</v>
      </c>
      <c r="G40" s="157" t="s">
        <v>1</v>
      </c>
      <c r="H40" s="143" t="str">
        <f>IF(OR(G40="中止",G40="取消"),"998",IF(ISNA(MATCH($E40,施設情報!$B$2:$B$96,0)),"999",INDEX(施設情報!$C$2:$C$96,MATCH($E40,施設情報!$B$2:$B$96,0))))</f>
        <v>999</v>
      </c>
      <c r="I40" s="144">
        <f t="shared" si="14"/>
        <v>46435</v>
      </c>
      <c r="J40" s="142" t="str">
        <f t="shared" si="15"/>
        <v>999-46435</v>
      </c>
      <c r="K40" s="142">
        <f t="shared" si="16"/>
        <v>0.375</v>
      </c>
      <c r="L40" s="142">
        <f t="shared" si="17"/>
        <v>0.58333333333333337</v>
      </c>
      <c r="M40" s="142">
        <f t="shared" si="12"/>
        <v>0</v>
      </c>
      <c r="N40" s="142">
        <f t="shared" si="12"/>
        <v>0</v>
      </c>
      <c r="O40" s="142">
        <f t="shared" si="12"/>
        <v>0</v>
      </c>
      <c r="P40" s="142">
        <f t="shared" si="12"/>
        <v>0</v>
      </c>
      <c r="Q40" s="142">
        <f t="shared" si="12"/>
        <v>0</v>
      </c>
      <c r="R40" s="142">
        <f t="shared" si="12"/>
        <v>0</v>
      </c>
      <c r="S40" s="142">
        <f t="shared" si="12"/>
        <v>0</v>
      </c>
      <c r="T40" s="142">
        <f t="shared" si="12"/>
        <v>0</v>
      </c>
      <c r="U40" s="142">
        <f t="shared" si="12"/>
        <v>0</v>
      </c>
      <c r="V40" s="142">
        <f t="shared" si="12"/>
        <v>100</v>
      </c>
      <c r="W40" s="142">
        <f t="shared" si="13"/>
        <v>100</v>
      </c>
      <c r="X40" s="142">
        <f t="shared" si="13"/>
        <v>100</v>
      </c>
      <c r="Y40" s="142">
        <f t="shared" si="13"/>
        <v>100</v>
      </c>
      <c r="Z40" s="142">
        <f t="shared" si="13"/>
        <v>100</v>
      </c>
      <c r="AA40" s="142">
        <f t="shared" si="13"/>
        <v>0</v>
      </c>
      <c r="AB40" s="142">
        <f t="shared" si="13"/>
        <v>0</v>
      </c>
      <c r="AC40" s="142">
        <f t="shared" si="13"/>
        <v>0</v>
      </c>
      <c r="AD40" s="142">
        <f t="shared" si="13"/>
        <v>0</v>
      </c>
      <c r="AE40" s="142">
        <f t="shared" si="13"/>
        <v>0</v>
      </c>
      <c r="AF40" s="142">
        <f t="shared" si="13"/>
        <v>0</v>
      </c>
      <c r="AG40" s="142">
        <f t="shared" si="13"/>
        <v>0</v>
      </c>
      <c r="AH40" s="142">
        <f t="shared" si="13"/>
        <v>0</v>
      </c>
      <c r="AI40" s="142">
        <f t="shared" si="13"/>
        <v>0</v>
      </c>
      <c r="AJ40" s="142">
        <f t="shared" si="13"/>
        <v>0</v>
      </c>
      <c r="AK40" s="142">
        <f ca="1">IF(AND(AND($AK$3&lt;=B40,B40&lt;=$AK$1),B40&lt;&gt;""),1,0)</f>
        <v>1</v>
      </c>
      <c r="AL40" s="140">
        <f>IF(OR(F40="工事・メンテ（共用可）",F40="要調整"),0.5,1)</f>
        <v>1</v>
      </c>
      <c r="AM40" s="136">
        <v>1</v>
      </c>
    </row>
    <row r="41" spans="1:39" ht="93.75">
      <c r="A41" s="153">
        <v>136</v>
      </c>
      <c r="B41" s="150">
        <v>46435</v>
      </c>
      <c r="C41" s="156">
        <v>9</v>
      </c>
      <c r="D41" s="156">
        <v>14</v>
      </c>
      <c r="E41" s="212" t="s">
        <v>506</v>
      </c>
      <c r="F41" s="151" t="s">
        <v>95</v>
      </c>
      <c r="G41" s="157" t="s">
        <v>1</v>
      </c>
      <c r="H41" s="143" t="str">
        <f>IF(OR(G41="中止",G41="取消"),"998",IF(ISNA(MATCH($E41,施設情報!$B$2:$B$96,0)),"999",INDEX(施設情報!$C$2:$C$96,MATCH($E41,施設情報!$B$2:$B$96,0))))</f>
        <v>101</v>
      </c>
      <c r="I41" s="144">
        <f t="shared" si="14"/>
        <v>46435</v>
      </c>
      <c r="J41" s="142" t="str">
        <f t="shared" si="15"/>
        <v>101-46435</v>
      </c>
      <c r="K41" s="142">
        <f t="shared" si="16"/>
        <v>0.375</v>
      </c>
      <c r="L41" s="142">
        <f t="shared" si="17"/>
        <v>0.58333333333333337</v>
      </c>
      <c r="M41" s="142">
        <f t="shared" si="12"/>
        <v>0</v>
      </c>
      <c r="N41" s="142">
        <f t="shared" si="12"/>
        <v>0</v>
      </c>
      <c r="O41" s="142">
        <f t="shared" si="12"/>
        <v>0</v>
      </c>
      <c r="P41" s="142">
        <f t="shared" si="12"/>
        <v>0</v>
      </c>
      <c r="Q41" s="142">
        <f t="shared" si="12"/>
        <v>0</v>
      </c>
      <c r="R41" s="142">
        <f t="shared" si="12"/>
        <v>0</v>
      </c>
      <c r="S41" s="142">
        <f t="shared" si="12"/>
        <v>0</v>
      </c>
      <c r="T41" s="142">
        <f t="shared" si="12"/>
        <v>0</v>
      </c>
      <c r="U41" s="142">
        <f t="shared" si="12"/>
        <v>0</v>
      </c>
      <c r="V41" s="142">
        <f t="shared" si="12"/>
        <v>100</v>
      </c>
      <c r="W41" s="142">
        <f t="shared" si="13"/>
        <v>100</v>
      </c>
      <c r="X41" s="142">
        <f t="shared" si="13"/>
        <v>100</v>
      </c>
      <c r="Y41" s="142">
        <f t="shared" si="13"/>
        <v>100</v>
      </c>
      <c r="Z41" s="142">
        <f t="shared" si="13"/>
        <v>100</v>
      </c>
      <c r="AA41" s="142">
        <f t="shared" si="13"/>
        <v>0</v>
      </c>
      <c r="AB41" s="142">
        <f t="shared" si="13"/>
        <v>0</v>
      </c>
      <c r="AC41" s="142">
        <f t="shared" si="13"/>
        <v>0</v>
      </c>
      <c r="AD41" s="142">
        <f t="shared" si="13"/>
        <v>0</v>
      </c>
      <c r="AE41" s="142">
        <f t="shared" si="13"/>
        <v>0</v>
      </c>
      <c r="AF41" s="142">
        <f t="shared" si="13"/>
        <v>0</v>
      </c>
      <c r="AG41" s="142">
        <f t="shared" si="13"/>
        <v>0</v>
      </c>
      <c r="AH41" s="142">
        <f t="shared" si="13"/>
        <v>0</v>
      </c>
      <c r="AI41" s="142">
        <f t="shared" si="13"/>
        <v>0</v>
      </c>
      <c r="AJ41" s="142">
        <f t="shared" si="13"/>
        <v>0</v>
      </c>
      <c r="AK41" s="142">
        <f ca="1">IF(AND(AND($AK$3&lt;=B41,B41&lt;=$AK$1),B41&lt;&gt;""),1,0)</f>
        <v>1</v>
      </c>
      <c r="AL41" s="140">
        <f>IF(OR(F41="工事・メンテ（共用可）",F41="要調整"),0.5,1)</f>
        <v>1</v>
      </c>
      <c r="AM41" s="136">
        <v>1</v>
      </c>
    </row>
    <row r="42" spans="1:39" ht="37.5">
      <c r="A42" s="153">
        <v>137</v>
      </c>
      <c r="B42" s="213">
        <v>46435</v>
      </c>
      <c r="C42" s="214">
        <v>9</v>
      </c>
      <c r="D42" s="214">
        <v>14</v>
      </c>
      <c r="E42" s="154" t="s">
        <v>507</v>
      </c>
      <c r="F42" s="151" t="s">
        <v>95</v>
      </c>
      <c r="G42" s="157" t="s">
        <v>1</v>
      </c>
      <c r="H42" s="143" t="str">
        <f>IF(OR(G42="中止",G42="取消"),"998",IF(ISNA(MATCH($E42,施設情報!$B$2:$B$96,0)),"999",INDEX(施設情報!$C$2:$C$96,MATCH($E42,施設情報!$B$2:$B$96,0))))</f>
        <v>119</v>
      </c>
      <c r="I42" s="144">
        <f t="shared" si="14"/>
        <v>46435</v>
      </c>
      <c r="J42" s="142" t="str">
        <f t="shared" si="15"/>
        <v>119-46435</v>
      </c>
      <c r="K42" s="142">
        <f t="shared" si="16"/>
        <v>0.375</v>
      </c>
      <c r="L42" s="142">
        <f t="shared" si="17"/>
        <v>0.58333333333333337</v>
      </c>
      <c r="M42" s="142">
        <f t="shared" si="12"/>
        <v>0</v>
      </c>
      <c r="N42" s="142">
        <f t="shared" si="12"/>
        <v>0</v>
      </c>
      <c r="O42" s="142">
        <f t="shared" si="12"/>
        <v>0</v>
      </c>
      <c r="P42" s="142">
        <f t="shared" si="12"/>
        <v>0</v>
      </c>
      <c r="Q42" s="142">
        <f t="shared" si="12"/>
        <v>0</v>
      </c>
      <c r="R42" s="142">
        <f t="shared" si="12"/>
        <v>0</v>
      </c>
      <c r="S42" s="142">
        <f t="shared" si="12"/>
        <v>0</v>
      </c>
      <c r="T42" s="142">
        <f t="shared" si="12"/>
        <v>0</v>
      </c>
      <c r="U42" s="142">
        <f t="shared" si="12"/>
        <v>0</v>
      </c>
      <c r="V42" s="142">
        <f t="shared" si="12"/>
        <v>100</v>
      </c>
      <c r="W42" s="142">
        <f t="shared" si="13"/>
        <v>100</v>
      </c>
      <c r="X42" s="142">
        <f t="shared" si="13"/>
        <v>100</v>
      </c>
      <c r="Y42" s="142">
        <f t="shared" si="13"/>
        <v>100</v>
      </c>
      <c r="Z42" s="142">
        <f t="shared" si="13"/>
        <v>100</v>
      </c>
      <c r="AA42" s="142">
        <f t="shared" si="13"/>
        <v>0</v>
      </c>
      <c r="AB42" s="142">
        <f t="shared" si="13"/>
        <v>0</v>
      </c>
      <c r="AC42" s="142">
        <f t="shared" si="13"/>
        <v>0</v>
      </c>
      <c r="AD42" s="142">
        <f t="shared" si="13"/>
        <v>0</v>
      </c>
      <c r="AE42" s="142">
        <f t="shared" si="13"/>
        <v>0</v>
      </c>
      <c r="AF42" s="142">
        <f t="shared" si="13"/>
        <v>0</v>
      </c>
      <c r="AG42" s="142">
        <f t="shared" si="13"/>
        <v>0</v>
      </c>
      <c r="AH42" s="142">
        <f t="shared" si="13"/>
        <v>0</v>
      </c>
      <c r="AI42" s="142">
        <f t="shared" si="13"/>
        <v>0</v>
      </c>
      <c r="AJ42" s="142">
        <f t="shared" si="13"/>
        <v>0</v>
      </c>
      <c r="AK42" s="142">
        <f ca="1">IF(AND(AND($AK$3&lt;=B42,B42&lt;=$AK$1),B42&lt;&gt;""),1,0)</f>
        <v>1</v>
      </c>
      <c r="AL42" s="140">
        <f>IF(OR(F42="工事・メンテ（共用可）",F42="要調整"),0.5,1)</f>
        <v>1</v>
      </c>
      <c r="AM42" s="136">
        <v>1</v>
      </c>
    </row>
    <row r="43" spans="1:39" ht="37.5">
      <c r="A43" s="153">
        <v>138</v>
      </c>
      <c r="B43" s="213">
        <v>46435</v>
      </c>
      <c r="C43" s="214">
        <v>9</v>
      </c>
      <c r="D43" s="214">
        <v>14</v>
      </c>
      <c r="E43" s="154" t="s">
        <v>508</v>
      </c>
      <c r="F43" s="151" t="s">
        <v>95</v>
      </c>
      <c r="G43" s="157" t="s">
        <v>1</v>
      </c>
      <c r="H43" s="143" t="str">
        <f>IF(OR(G43="中止",G43="取消"),"998",IF(ISNA(MATCH($E43,施設情報!$B$2:$B$96,0)),"999",INDEX(施設情報!$C$2:$C$96,MATCH($E43,施設情報!$B$2:$B$96,0))))</f>
        <v>120</v>
      </c>
      <c r="I43" s="144">
        <f t="shared" si="14"/>
        <v>46435</v>
      </c>
      <c r="J43" s="142" t="str">
        <f t="shared" si="15"/>
        <v>120-46435</v>
      </c>
      <c r="K43" s="142">
        <f t="shared" si="16"/>
        <v>0.375</v>
      </c>
      <c r="L43" s="142">
        <f t="shared" si="17"/>
        <v>0.58333333333333337</v>
      </c>
      <c r="M43" s="142">
        <f t="shared" si="12"/>
        <v>0</v>
      </c>
      <c r="N43" s="142">
        <f t="shared" si="12"/>
        <v>0</v>
      </c>
      <c r="O43" s="142">
        <f t="shared" si="12"/>
        <v>0</v>
      </c>
      <c r="P43" s="142">
        <f t="shared" si="12"/>
        <v>0</v>
      </c>
      <c r="Q43" s="142">
        <f t="shared" si="12"/>
        <v>0</v>
      </c>
      <c r="R43" s="142">
        <f t="shared" si="12"/>
        <v>0</v>
      </c>
      <c r="S43" s="142">
        <f t="shared" si="12"/>
        <v>0</v>
      </c>
      <c r="T43" s="142">
        <f t="shared" si="12"/>
        <v>0</v>
      </c>
      <c r="U43" s="142">
        <f t="shared" si="12"/>
        <v>0</v>
      </c>
      <c r="V43" s="142">
        <f t="shared" si="12"/>
        <v>100</v>
      </c>
      <c r="W43" s="142">
        <f t="shared" si="13"/>
        <v>100</v>
      </c>
      <c r="X43" s="142">
        <f t="shared" si="13"/>
        <v>100</v>
      </c>
      <c r="Y43" s="142">
        <f t="shared" si="13"/>
        <v>100</v>
      </c>
      <c r="Z43" s="142">
        <f t="shared" si="13"/>
        <v>100</v>
      </c>
      <c r="AA43" s="142">
        <f t="shared" si="13"/>
        <v>0</v>
      </c>
      <c r="AB43" s="142">
        <f t="shared" si="13"/>
        <v>0</v>
      </c>
      <c r="AC43" s="142">
        <f t="shared" si="13"/>
        <v>0</v>
      </c>
      <c r="AD43" s="142">
        <f t="shared" si="13"/>
        <v>0</v>
      </c>
      <c r="AE43" s="142">
        <f t="shared" si="13"/>
        <v>0</v>
      </c>
      <c r="AF43" s="142">
        <f t="shared" si="13"/>
        <v>0</v>
      </c>
      <c r="AG43" s="142">
        <f t="shared" si="13"/>
        <v>0</v>
      </c>
      <c r="AH43" s="142">
        <f t="shared" si="13"/>
        <v>0</v>
      </c>
      <c r="AI43" s="142">
        <f t="shared" si="13"/>
        <v>0</v>
      </c>
      <c r="AJ43" s="142">
        <f t="shared" si="13"/>
        <v>0</v>
      </c>
      <c r="AK43" s="142">
        <f ca="1">IF(AND(AND($AK$3&lt;=B43,B43&lt;=$AK$1),B43&lt;&gt;""),1,0)</f>
        <v>1</v>
      </c>
      <c r="AL43" s="140">
        <f>IF(OR(F43="工事・メンテ（共用可）",F43="要調整"),0.5,1)</f>
        <v>1</v>
      </c>
      <c r="AM43" s="136">
        <v>1</v>
      </c>
    </row>
    <row r="44" spans="1:39" ht="56.25">
      <c r="A44" s="153">
        <v>139</v>
      </c>
      <c r="B44" s="213">
        <v>46435</v>
      </c>
      <c r="C44" s="214">
        <v>9</v>
      </c>
      <c r="D44" s="214">
        <v>14</v>
      </c>
      <c r="E44" s="154" t="s">
        <v>509</v>
      </c>
      <c r="F44" s="151" t="s">
        <v>95</v>
      </c>
      <c r="G44" s="157" t="s">
        <v>1</v>
      </c>
      <c r="H44" s="143" t="str">
        <f>IF(OR(G44="中止",G44="取消"),"998",IF(ISNA(MATCH($E44,施設情報!$B$2:$B$96,0)),"999",INDEX(施設情報!$C$2:$C$96,MATCH($E44,施設情報!$B$2:$B$96,0))))</f>
        <v>121</v>
      </c>
      <c r="I44" s="144">
        <f t="shared" si="14"/>
        <v>46435</v>
      </c>
      <c r="J44" s="142" t="str">
        <f t="shared" si="15"/>
        <v>121-46435</v>
      </c>
      <c r="K44" s="142">
        <f t="shared" si="16"/>
        <v>0.375</v>
      </c>
      <c r="L44" s="142">
        <f t="shared" si="17"/>
        <v>0.58333333333333337</v>
      </c>
      <c r="M44" s="142">
        <f t="shared" si="12"/>
        <v>0</v>
      </c>
      <c r="N44" s="142">
        <f t="shared" si="12"/>
        <v>0</v>
      </c>
      <c r="O44" s="142">
        <f t="shared" si="12"/>
        <v>0</v>
      </c>
      <c r="P44" s="142">
        <f t="shared" si="12"/>
        <v>0</v>
      </c>
      <c r="Q44" s="142">
        <f t="shared" si="12"/>
        <v>0</v>
      </c>
      <c r="R44" s="142">
        <f t="shared" si="12"/>
        <v>0</v>
      </c>
      <c r="S44" s="142">
        <f t="shared" si="12"/>
        <v>0</v>
      </c>
      <c r="T44" s="142">
        <f t="shared" si="12"/>
        <v>0</v>
      </c>
      <c r="U44" s="142">
        <f t="shared" si="12"/>
        <v>0</v>
      </c>
      <c r="V44" s="142">
        <f t="shared" si="12"/>
        <v>100</v>
      </c>
      <c r="W44" s="142">
        <f t="shared" si="13"/>
        <v>100</v>
      </c>
      <c r="X44" s="142">
        <f t="shared" si="13"/>
        <v>100</v>
      </c>
      <c r="Y44" s="142">
        <f t="shared" si="13"/>
        <v>100</v>
      </c>
      <c r="Z44" s="142">
        <f t="shared" si="13"/>
        <v>100</v>
      </c>
      <c r="AA44" s="142">
        <f t="shared" si="13"/>
        <v>0</v>
      </c>
      <c r="AB44" s="142">
        <f t="shared" si="13"/>
        <v>0</v>
      </c>
      <c r="AC44" s="142">
        <f t="shared" si="13"/>
        <v>0</v>
      </c>
      <c r="AD44" s="142">
        <f t="shared" si="13"/>
        <v>0</v>
      </c>
      <c r="AE44" s="142">
        <f t="shared" si="13"/>
        <v>0</v>
      </c>
      <c r="AF44" s="142">
        <f t="shared" si="13"/>
        <v>0</v>
      </c>
      <c r="AG44" s="142">
        <f t="shared" si="13"/>
        <v>0</v>
      </c>
      <c r="AH44" s="142">
        <f t="shared" si="13"/>
        <v>0</v>
      </c>
      <c r="AI44" s="142">
        <f t="shared" si="13"/>
        <v>0</v>
      </c>
      <c r="AJ44" s="142">
        <f t="shared" si="13"/>
        <v>0</v>
      </c>
      <c r="AK44" s="142">
        <f ca="1">IF(AND(AND($AK$3&lt;=B44,B44&lt;=$AK$1),B44&lt;&gt;""),1,0)</f>
        <v>1</v>
      </c>
      <c r="AL44" s="140">
        <f>IF(OR(F44="工事・メンテ（共用可）",F44="要調整"),0.5,1)</f>
        <v>1</v>
      </c>
      <c r="AM44" s="136">
        <v>1</v>
      </c>
    </row>
    <row r="45" spans="1:39">
      <c r="A45" s="153">
        <v>15</v>
      </c>
      <c r="B45" s="150">
        <v>46438</v>
      </c>
      <c r="C45" s="156">
        <v>0</v>
      </c>
      <c r="D45" s="156">
        <v>24</v>
      </c>
      <c r="E45" s="154" t="s">
        <v>28</v>
      </c>
      <c r="F45" s="151" t="s">
        <v>29</v>
      </c>
      <c r="G45" s="157" t="s">
        <v>1</v>
      </c>
      <c r="H45" s="143" t="str">
        <f>IF(OR(G45="中止",G45="取消"),"998",IF(ISNA(MATCH($E45,施設情報!$B$2:$B$96,0)),"999",INDEX(施設情報!$C$2:$C$96,MATCH($E45,施設情報!$B$2:$B$96,0))))</f>
        <v>001</v>
      </c>
      <c r="I45" s="144">
        <f t="shared" si="14"/>
        <v>46438</v>
      </c>
      <c r="J45" s="142" t="str">
        <f t="shared" si="15"/>
        <v>001-46438</v>
      </c>
      <c r="K45" s="142">
        <f t="shared" si="16"/>
        <v>0</v>
      </c>
      <c r="L45" s="142">
        <f t="shared" si="17"/>
        <v>1</v>
      </c>
      <c r="M45" s="142">
        <f t="shared" ref="M45:V54" si="18">IF(AND(M$3&gt;=$K45,M$3&lt;$L45),100*$AM45,0)</f>
        <v>100</v>
      </c>
      <c r="N45" s="142">
        <f t="shared" si="18"/>
        <v>100</v>
      </c>
      <c r="O45" s="142">
        <f t="shared" si="18"/>
        <v>100</v>
      </c>
      <c r="P45" s="142">
        <f t="shared" si="18"/>
        <v>100</v>
      </c>
      <c r="Q45" s="142">
        <f t="shared" si="18"/>
        <v>100</v>
      </c>
      <c r="R45" s="142">
        <f t="shared" si="18"/>
        <v>100</v>
      </c>
      <c r="S45" s="142">
        <f t="shared" si="18"/>
        <v>100</v>
      </c>
      <c r="T45" s="142">
        <f t="shared" si="18"/>
        <v>100</v>
      </c>
      <c r="U45" s="142">
        <f t="shared" si="18"/>
        <v>100</v>
      </c>
      <c r="V45" s="142">
        <f t="shared" si="18"/>
        <v>100</v>
      </c>
      <c r="W45" s="142">
        <f t="shared" ref="W45:AJ54" si="19">IF(AND(W$3&gt;=$K45,W$3&lt;$L45),100*$AM45,0)</f>
        <v>100</v>
      </c>
      <c r="X45" s="142">
        <f t="shared" si="19"/>
        <v>100</v>
      </c>
      <c r="Y45" s="142">
        <f t="shared" si="19"/>
        <v>100</v>
      </c>
      <c r="Z45" s="142">
        <f t="shared" si="19"/>
        <v>100</v>
      </c>
      <c r="AA45" s="142">
        <f t="shared" si="19"/>
        <v>100</v>
      </c>
      <c r="AB45" s="142">
        <f t="shared" si="19"/>
        <v>100</v>
      </c>
      <c r="AC45" s="142">
        <f t="shared" si="19"/>
        <v>100</v>
      </c>
      <c r="AD45" s="142">
        <f t="shared" si="19"/>
        <v>100</v>
      </c>
      <c r="AE45" s="142">
        <f t="shared" si="19"/>
        <v>100</v>
      </c>
      <c r="AF45" s="142">
        <f t="shared" si="19"/>
        <v>100</v>
      </c>
      <c r="AG45" s="142">
        <f t="shared" si="19"/>
        <v>100</v>
      </c>
      <c r="AH45" s="142">
        <f t="shared" si="19"/>
        <v>100</v>
      </c>
      <c r="AI45" s="142">
        <f t="shared" si="19"/>
        <v>100</v>
      </c>
      <c r="AJ45" s="142">
        <f t="shared" si="19"/>
        <v>100</v>
      </c>
      <c r="AK45" s="142">
        <f ca="1">IF(AND(AND($AK$3&lt;=B45,B45&lt;=$AK$1),B45&lt;&gt;""),1,0)</f>
        <v>1</v>
      </c>
      <c r="AL45" s="140">
        <f>IF(OR(F45="工事・メンテ（共用可）",F45="要調整"),0.5,1)</f>
        <v>1</v>
      </c>
      <c r="AM45" s="136">
        <v>1</v>
      </c>
    </row>
    <row r="46" spans="1:39">
      <c r="A46" s="153">
        <v>16</v>
      </c>
      <c r="B46" s="150">
        <v>46439</v>
      </c>
      <c r="C46" s="156">
        <v>0</v>
      </c>
      <c r="D46" s="156">
        <v>24</v>
      </c>
      <c r="E46" s="154" t="s">
        <v>28</v>
      </c>
      <c r="F46" s="151" t="s">
        <v>29</v>
      </c>
      <c r="G46" s="157" t="s">
        <v>1</v>
      </c>
      <c r="H46" s="143" t="str">
        <f>IF(OR(G46="中止",G46="取消"),"998",IF(ISNA(MATCH($E46,施設情報!$B$2:$B$96,0)),"999",INDEX(施設情報!$C$2:$C$96,MATCH($E46,施設情報!$B$2:$B$96,0))))</f>
        <v>001</v>
      </c>
      <c r="I46" s="144">
        <f t="shared" si="14"/>
        <v>46439</v>
      </c>
      <c r="J46" s="142" t="str">
        <f t="shared" si="15"/>
        <v>001-46439</v>
      </c>
      <c r="K46" s="142">
        <f t="shared" si="16"/>
        <v>0</v>
      </c>
      <c r="L46" s="142">
        <f t="shared" si="17"/>
        <v>1</v>
      </c>
      <c r="M46" s="142">
        <f t="shared" si="18"/>
        <v>100</v>
      </c>
      <c r="N46" s="142">
        <f t="shared" si="18"/>
        <v>100</v>
      </c>
      <c r="O46" s="142">
        <f t="shared" si="18"/>
        <v>100</v>
      </c>
      <c r="P46" s="142">
        <f t="shared" si="18"/>
        <v>100</v>
      </c>
      <c r="Q46" s="142">
        <f t="shared" si="18"/>
        <v>100</v>
      </c>
      <c r="R46" s="142">
        <f t="shared" si="18"/>
        <v>100</v>
      </c>
      <c r="S46" s="142">
        <f t="shared" si="18"/>
        <v>100</v>
      </c>
      <c r="T46" s="142">
        <f t="shared" si="18"/>
        <v>100</v>
      </c>
      <c r="U46" s="142">
        <f t="shared" si="18"/>
        <v>100</v>
      </c>
      <c r="V46" s="142">
        <f t="shared" si="18"/>
        <v>100</v>
      </c>
      <c r="W46" s="142">
        <f t="shared" si="19"/>
        <v>100</v>
      </c>
      <c r="X46" s="142">
        <f t="shared" si="19"/>
        <v>100</v>
      </c>
      <c r="Y46" s="142">
        <f t="shared" si="19"/>
        <v>100</v>
      </c>
      <c r="Z46" s="142">
        <f t="shared" si="19"/>
        <v>100</v>
      </c>
      <c r="AA46" s="142">
        <f t="shared" si="19"/>
        <v>100</v>
      </c>
      <c r="AB46" s="142">
        <f t="shared" si="19"/>
        <v>100</v>
      </c>
      <c r="AC46" s="142">
        <f t="shared" si="19"/>
        <v>100</v>
      </c>
      <c r="AD46" s="142">
        <f t="shared" si="19"/>
        <v>100</v>
      </c>
      <c r="AE46" s="142">
        <f t="shared" si="19"/>
        <v>100</v>
      </c>
      <c r="AF46" s="142">
        <f t="shared" si="19"/>
        <v>100</v>
      </c>
      <c r="AG46" s="142">
        <f t="shared" si="19"/>
        <v>100</v>
      </c>
      <c r="AH46" s="142">
        <f t="shared" si="19"/>
        <v>100</v>
      </c>
      <c r="AI46" s="142">
        <f t="shared" si="19"/>
        <v>100</v>
      </c>
      <c r="AJ46" s="142">
        <f t="shared" si="19"/>
        <v>100</v>
      </c>
      <c r="AK46" s="142">
        <f ca="1">IF(AND(AND($AK$3&lt;=B46,B46&lt;=$AK$1),B46&lt;&gt;""),1,0)</f>
        <v>1</v>
      </c>
      <c r="AL46" s="140">
        <f>IF(OR(F46="工事・メンテ（共用可）",F46="要調整"),0.5,1)</f>
        <v>1</v>
      </c>
      <c r="AM46" s="136">
        <v>1</v>
      </c>
    </row>
    <row r="47" spans="1:39">
      <c r="A47" s="153">
        <v>108</v>
      </c>
      <c r="B47" s="150">
        <v>46441</v>
      </c>
      <c r="C47" s="156">
        <v>0</v>
      </c>
      <c r="D47" s="156">
        <v>24</v>
      </c>
      <c r="E47" s="154" t="s">
        <v>28</v>
      </c>
      <c r="F47" s="151" t="s">
        <v>29</v>
      </c>
      <c r="G47" s="157" t="s">
        <v>1</v>
      </c>
      <c r="H47" s="143" t="str">
        <f>IF(OR(G47="中止",G47="取消"),"998",IF(ISNA(MATCH($E47,施設情報!$B$2:$B$96,0)),"999",INDEX(施設情報!$C$2:$C$96,MATCH($E47,施設情報!$B$2:$B$96,0))))</f>
        <v>001</v>
      </c>
      <c r="I47" s="144">
        <f t="shared" si="14"/>
        <v>46441</v>
      </c>
      <c r="J47" s="142" t="str">
        <f t="shared" si="15"/>
        <v>001-46441</v>
      </c>
      <c r="K47" s="142">
        <f t="shared" si="16"/>
        <v>0</v>
      </c>
      <c r="L47" s="142">
        <f t="shared" si="17"/>
        <v>1</v>
      </c>
      <c r="M47" s="142">
        <f t="shared" si="18"/>
        <v>100</v>
      </c>
      <c r="N47" s="142">
        <f t="shared" si="18"/>
        <v>100</v>
      </c>
      <c r="O47" s="142">
        <f t="shared" si="18"/>
        <v>100</v>
      </c>
      <c r="P47" s="142">
        <f t="shared" si="18"/>
        <v>100</v>
      </c>
      <c r="Q47" s="142">
        <f t="shared" si="18"/>
        <v>100</v>
      </c>
      <c r="R47" s="142">
        <f t="shared" si="18"/>
        <v>100</v>
      </c>
      <c r="S47" s="142">
        <f t="shared" si="18"/>
        <v>100</v>
      </c>
      <c r="T47" s="142">
        <f t="shared" si="18"/>
        <v>100</v>
      </c>
      <c r="U47" s="142">
        <f t="shared" si="18"/>
        <v>100</v>
      </c>
      <c r="V47" s="142">
        <f t="shared" si="18"/>
        <v>100</v>
      </c>
      <c r="W47" s="142">
        <f t="shared" si="19"/>
        <v>100</v>
      </c>
      <c r="X47" s="142">
        <f t="shared" si="19"/>
        <v>100</v>
      </c>
      <c r="Y47" s="142">
        <f t="shared" si="19"/>
        <v>100</v>
      </c>
      <c r="Z47" s="142">
        <f t="shared" si="19"/>
        <v>100</v>
      </c>
      <c r="AA47" s="142">
        <f t="shared" si="19"/>
        <v>100</v>
      </c>
      <c r="AB47" s="142">
        <f t="shared" si="19"/>
        <v>100</v>
      </c>
      <c r="AC47" s="142">
        <f t="shared" si="19"/>
        <v>100</v>
      </c>
      <c r="AD47" s="142">
        <f t="shared" si="19"/>
        <v>100</v>
      </c>
      <c r="AE47" s="142">
        <f t="shared" si="19"/>
        <v>100</v>
      </c>
      <c r="AF47" s="142">
        <f t="shared" si="19"/>
        <v>100</v>
      </c>
      <c r="AG47" s="142">
        <f t="shared" si="19"/>
        <v>100</v>
      </c>
      <c r="AH47" s="142">
        <f t="shared" si="19"/>
        <v>100</v>
      </c>
      <c r="AI47" s="142">
        <f t="shared" si="19"/>
        <v>100</v>
      </c>
      <c r="AJ47" s="142">
        <f t="shared" si="19"/>
        <v>100</v>
      </c>
      <c r="AK47" s="142">
        <f ca="1">IF(AND(AND($AK$3&lt;=B47,B47&lt;=$AK$1),B47&lt;&gt;""),1,0)</f>
        <v>1</v>
      </c>
      <c r="AL47" s="140">
        <f>IF(OR(F47="工事・メンテ（共用可）",F47="要調整"),0.5,1)</f>
        <v>1</v>
      </c>
      <c r="AM47" s="136">
        <v>1</v>
      </c>
    </row>
    <row r="48" spans="1:39">
      <c r="A48" s="153">
        <v>17</v>
      </c>
      <c r="B48" s="150">
        <v>46445</v>
      </c>
      <c r="C48" s="156">
        <v>0</v>
      </c>
      <c r="D48" s="156">
        <v>24</v>
      </c>
      <c r="E48" s="154" t="s">
        <v>28</v>
      </c>
      <c r="F48" s="151" t="s">
        <v>29</v>
      </c>
      <c r="G48" s="157" t="s">
        <v>1</v>
      </c>
      <c r="H48" s="143" t="str">
        <f>IF(OR(G48="中止",G48="取消"),"998",IF(ISNA(MATCH($E48,施設情報!$B$2:$B$96,0)),"999",INDEX(施設情報!$C$2:$C$96,MATCH($E48,施設情報!$B$2:$B$96,0))))</f>
        <v>001</v>
      </c>
      <c r="I48" s="144">
        <f t="shared" si="14"/>
        <v>46445</v>
      </c>
      <c r="J48" s="142" t="str">
        <f t="shared" si="15"/>
        <v>001-46445</v>
      </c>
      <c r="K48" s="142">
        <f t="shared" si="16"/>
        <v>0</v>
      </c>
      <c r="L48" s="142">
        <f t="shared" si="17"/>
        <v>1</v>
      </c>
      <c r="M48" s="142">
        <f t="shared" si="18"/>
        <v>100</v>
      </c>
      <c r="N48" s="142">
        <f t="shared" si="18"/>
        <v>100</v>
      </c>
      <c r="O48" s="142">
        <f t="shared" si="18"/>
        <v>100</v>
      </c>
      <c r="P48" s="142">
        <f t="shared" si="18"/>
        <v>100</v>
      </c>
      <c r="Q48" s="142">
        <f t="shared" si="18"/>
        <v>100</v>
      </c>
      <c r="R48" s="142">
        <f t="shared" si="18"/>
        <v>100</v>
      </c>
      <c r="S48" s="142">
        <f t="shared" si="18"/>
        <v>100</v>
      </c>
      <c r="T48" s="142">
        <f t="shared" si="18"/>
        <v>100</v>
      </c>
      <c r="U48" s="142">
        <f t="shared" si="18"/>
        <v>100</v>
      </c>
      <c r="V48" s="142">
        <f t="shared" si="18"/>
        <v>100</v>
      </c>
      <c r="W48" s="142">
        <f t="shared" si="19"/>
        <v>100</v>
      </c>
      <c r="X48" s="142">
        <f t="shared" si="19"/>
        <v>100</v>
      </c>
      <c r="Y48" s="142">
        <f t="shared" si="19"/>
        <v>100</v>
      </c>
      <c r="Z48" s="142">
        <f t="shared" si="19"/>
        <v>100</v>
      </c>
      <c r="AA48" s="142">
        <f t="shared" si="19"/>
        <v>100</v>
      </c>
      <c r="AB48" s="142">
        <f t="shared" si="19"/>
        <v>100</v>
      </c>
      <c r="AC48" s="142">
        <f t="shared" si="19"/>
        <v>100</v>
      </c>
      <c r="AD48" s="142">
        <f t="shared" si="19"/>
        <v>100</v>
      </c>
      <c r="AE48" s="142">
        <f t="shared" si="19"/>
        <v>100</v>
      </c>
      <c r="AF48" s="142">
        <f t="shared" si="19"/>
        <v>100</v>
      </c>
      <c r="AG48" s="142">
        <f t="shared" si="19"/>
        <v>100</v>
      </c>
      <c r="AH48" s="142">
        <f t="shared" si="19"/>
        <v>100</v>
      </c>
      <c r="AI48" s="142">
        <f t="shared" si="19"/>
        <v>100</v>
      </c>
      <c r="AJ48" s="142">
        <f t="shared" si="19"/>
        <v>100</v>
      </c>
      <c r="AK48" s="142">
        <f ca="1">IF(AND(AND($AK$3&lt;=B48,B48&lt;=$AK$1),B48&lt;&gt;""),1,0)</f>
        <v>1</v>
      </c>
      <c r="AL48" s="140">
        <f>IF(OR(F48="工事・メンテ（共用可）",F48="要調整"),0.5,1)</f>
        <v>1</v>
      </c>
      <c r="AM48" s="136">
        <v>1</v>
      </c>
    </row>
    <row r="49" spans="1:39">
      <c r="A49" s="153">
        <v>18</v>
      </c>
      <c r="B49" s="150">
        <v>46446</v>
      </c>
      <c r="C49" s="156">
        <v>0</v>
      </c>
      <c r="D49" s="156">
        <v>24</v>
      </c>
      <c r="E49" s="154" t="s">
        <v>28</v>
      </c>
      <c r="F49" s="151" t="s">
        <v>29</v>
      </c>
      <c r="G49" s="157" t="s">
        <v>1</v>
      </c>
      <c r="H49" s="143" t="str">
        <f>IF(OR(G49="中止",G49="取消"),"998",IF(ISNA(MATCH($E49,施設情報!$B$2:$B$96,0)),"999",INDEX(施設情報!$C$2:$C$96,MATCH($E49,施設情報!$B$2:$B$96,0))))</f>
        <v>001</v>
      </c>
      <c r="I49" s="144">
        <f t="shared" si="14"/>
        <v>46446</v>
      </c>
      <c r="J49" s="142" t="str">
        <f t="shared" si="15"/>
        <v>001-46446</v>
      </c>
      <c r="K49" s="142">
        <f t="shared" si="16"/>
        <v>0</v>
      </c>
      <c r="L49" s="142">
        <f t="shared" si="17"/>
        <v>1</v>
      </c>
      <c r="M49" s="142">
        <f t="shared" si="18"/>
        <v>100</v>
      </c>
      <c r="N49" s="142">
        <f t="shared" si="18"/>
        <v>100</v>
      </c>
      <c r="O49" s="142">
        <f t="shared" si="18"/>
        <v>100</v>
      </c>
      <c r="P49" s="142">
        <f t="shared" si="18"/>
        <v>100</v>
      </c>
      <c r="Q49" s="142">
        <f t="shared" si="18"/>
        <v>100</v>
      </c>
      <c r="R49" s="142">
        <f t="shared" si="18"/>
        <v>100</v>
      </c>
      <c r="S49" s="142">
        <f t="shared" si="18"/>
        <v>100</v>
      </c>
      <c r="T49" s="142">
        <f t="shared" si="18"/>
        <v>100</v>
      </c>
      <c r="U49" s="142">
        <f t="shared" si="18"/>
        <v>100</v>
      </c>
      <c r="V49" s="142">
        <f t="shared" si="18"/>
        <v>100</v>
      </c>
      <c r="W49" s="142">
        <f t="shared" si="19"/>
        <v>100</v>
      </c>
      <c r="X49" s="142">
        <f t="shared" si="19"/>
        <v>100</v>
      </c>
      <c r="Y49" s="142">
        <f t="shared" si="19"/>
        <v>100</v>
      </c>
      <c r="Z49" s="142">
        <f t="shared" si="19"/>
        <v>100</v>
      </c>
      <c r="AA49" s="142">
        <f t="shared" si="19"/>
        <v>100</v>
      </c>
      <c r="AB49" s="142">
        <f t="shared" si="19"/>
        <v>100</v>
      </c>
      <c r="AC49" s="142">
        <f t="shared" si="19"/>
        <v>100</v>
      </c>
      <c r="AD49" s="142">
        <f t="shared" si="19"/>
        <v>100</v>
      </c>
      <c r="AE49" s="142">
        <f t="shared" si="19"/>
        <v>100</v>
      </c>
      <c r="AF49" s="142">
        <f t="shared" si="19"/>
        <v>100</v>
      </c>
      <c r="AG49" s="142">
        <f t="shared" si="19"/>
        <v>100</v>
      </c>
      <c r="AH49" s="142">
        <f t="shared" si="19"/>
        <v>100</v>
      </c>
      <c r="AI49" s="142">
        <f t="shared" si="19"/>
        <v>100</v>
      </c>
      <c r="AJ49" s="142">
        <f t="shared" si="19"/>
        <v>100</v>
      </c>
      <c r="AK49" s="142">
        <f ca="1">IF(AND(AND($AK$3&lt;=B49,B49&lt;=$AK$1),B49&lt;&gt;""),1,0)</f>
        <v>1</v>
      </c>
      <c r="AL49" s="140">
        <f>IF(OR(F49="工事・メンテ（共用可）",F49="要調整"),0.5,1)</f>
        <v>1</v>
      </c>
      <c r="AM49" s="136">
        <v>1</v>
      </c>
    </row>
    <row r="50" spans="1:39" ht="93.75">
      <c r="A50" s="153">
        <v>140</v>
      </c>
      <c r="B50" s="213">
        <v>46448</v>
      </c>
      <c r="C50" s="214">
        <v>9</v>
      </c>
      <c r="D50" s="214">
        <v>14</v>
      </c>
      <c r="E50" s="154" t="s">
        <v>487</v>
      </c>
      <c r="F50" s="151" t="s">
        <v>95</v>
      </c>
      <c r="G50" s="157" t="s">
        <v>1</v>
      </c>
      <c r="H50" s="143" t="str">
        <f>IF(OR(G50="中止",G50="取消"),"998",IF(ISNA(MATCH($E50,施設情報!$B$2:$B$96,0)),"999",INDEX(施設情報!$C$2:$C$96,MATCH($E50,施設情報!$B$2:$B$96,0))))</f>
        <v>101</v>
      </c>
      <c r="I50" s="144">
        <f t="shared" si="14"/>
        <v>46448</v>
      </c>
      <c r="J50" s="142" t="str">
        <f t="shared" si="15"/>
        <v>101-46448</v>
      </c>
      <c r="K50" s="142">
        <f t="shared" si="16"/>
        <v>0.375</v>
      </c>
      <c r="L50" s="142">
        <f t="shared" si="17"/>
        <v>0.58333333333333337</v>
      </c>
      <c r="M50" s="142">
        <f t="shared" si="18"/>
        <v>0</v>
      </c>
      <c r="N50" s="142">
        <f t="shared" si="18"/>
        <v>0</v>
      </c>
      <c r="O50" s="142">
        <f t="shared" si="18"/>
        <v>0</v>
      </c>
      <c r="P50" s="142">
        <f t="shared" si="18"/>
        <v>0</v>
      </c>
      <c r="Q50" s="142">
        <f t="shared" si="18"/>
        <v>0</v>
      </c>
      <c r="R50" s="142">
        <f t="shared" si="18"/>
        <v>0</v>
      </c>
      <c r="S50" s="142">
        <f t="shared" si="18"/>
        <v>0</v>
      </c>
      <c r="T50" s="142">
        <f t="shared" si="18"/>
        <v>0</v>
      </c>
      <c r="U50" s="142">
        <f t="shared" si="18"/>
        <v>0</v>
      </c>
      <c r="V50" s="142">
        <f t="shared" si="18"/>
        <v>100</v>
      </c>
      <c r="W50" s="142">
        <f t="shared" si="19"/>
        <v>100</v>
      </c>
      <c r="X50" s="142">
        <f t="shared" si="19"/>
        <v>100</v>
      </c>
      <c r="Y50" s="142">
        <f t="shared" si="19"/>
        <v>100</v>
      </c>
      <c r="Z50" s="142">
        <f t="shared" si="19"/>
        <v>100</v>
      </c>
      <c r="AA50" s="142">
        <f t="shared" si="19"/>
        <v>0</v>
      </c>
      <c r="AB50" s="142">
        <f t="shared" si="19"/>
        <v>0</v>
      </c>
      <c r="AC50" s="142">
        <f t="shared" si="19"/>
        <v>0</v>
      </c>
      <c r="AD50" s="142">
        <f t="shared" si="19"/>
        <v>0</v>
      </c>
      <c r="AE50" s="142">
        <f t="shared" si="19"/>
        <v>0</v>
      </c>
      <c r="AF50" s="142">
        <f t="shared" si="19"/>
        <v>0</v>
      </c>
      <c r="AG50" s="142">
        <f t="shared" si="19"/>
        <v>0</v>
      </c>
      <c r="AH50" s="142">
        <f t="shared" si="19"/>
        <v>0</v>
      </c>
      <c r="AI50" s="142">
        <f t="shared" si="19"/>
        <v>0</v>
      </c>
      <c r="AJ50" s="142">
        <f t="shared" si="19"/>
        <v>0</v>
      </c>
      <c r="AK50" s="142">
        <f ca="1">IF(AND(AND($AK$3&lt;=B50,B50&lt;=$AK$1),B50&lt;&gt;""),1,0)</f>
        <v>1</v>
      </c>
      <c r="AL50" s="140">
        <f>IF(OR(F50="工事・メンテ（共用可）",F50="要調整"),0.5,1)</f>
        <v>1</v>
      </c>
      <c r="AM50" s="136">
        <v>1</v>
      </c>
    </row>
    <row r="51" spans="1:39">
      <c r="A51" s="153">
        <v>141</v>
      </c>
      <c r="B51" s="213">
        <v>46448</v>
      </c>
      <c r="C51" s="214">
        <v>9</v>
      </c>
      <c r="D51" s="214">
        <v>14</v>
      </c>
      <c r="E51" s="154" t="s">
        <v>488</v>
      </c>
      <c r="F51" s="151" t="s">
        <v>95</v>
      </c>
      <c r="G51" s="157" t="s">
        <v>1</v>
      </c>
      <c r="H51" s="143" t="str">
        <f>IF(OR(G51="中止",G51="取消"),"998",IF(ISNA(MATCH($E51,施設情報!$B$2:$B$96,0)),"999",INDEX(施設情報!$C$2:$C$96,MATCH($E51,施設情報!$B$2:$B$96,0))))</f>
        <v>104</v>
      </c>
      <c r="I51" s="144">
        <f t="shared" si="14"/>
        <v>46448</v>
      </c>
      <c r="J51" s="142" t="str">
        <f t="shared" si="15"/>
        <v>104-46448</v>
      </c>
      <c r="K51" s="142">
        <f t="shared" si="16"/>
        <v>0.375</v>
      </c>
      <c r="L51" s="142">
        <f t="shared" si="17"/>
        <v>0.58333333333333337</v>
      </c>
      <c r="M51" s="142">
        <f t="shared" si="18"/>
        <v>0</v>
      </c>
      <c r="N51" s="142">
        <f t="shared" si="18"/>
        <v>0</v>
      </c>
      <c r="O51" s="142">
        <f t="shared" si="18"/>
        <v>0</v>
      </c>
      <c r="P51" s="142">
        <f t="shared" si="18"/>
        <v>0</v>
      </c>
      <c r="Q51" s="142">
        <f t="shared" si="18"/>
        <v>0</v>
      </c>
      <c r="R51" s="142">
        <f t="shared" si="18"/>
        <v>0</v>
      </c>
      <c r="S51" s="142">
        <f t="shared" si="18"/>
        <v>0</v>
      </c>
      <c r="T51" s="142">
        <f t="shared" si="18"/>
        <v>0</v>
      </c>
      <c r="U51" s="142">
        <f t="shared" si="18"/>
        <v>0</v>
      </c>
      <c r="V51" s="142">
        <f t="shared" si="18"/>
        <v>100</v>
      </c>
      <c r="W51" s="142">
        <f t="shared" si="19"/>
        <v>100</v>
      </c>
      <c r="X51" s="142">
        <f t="shared" si="19"/>
        <v>100</v>
      </c>
      <c r="Y51" s="142">
        <f t="shared" si="19"/>
        <v>100</v>
      </c>
      <c r="Z51" s="142">
        <f t="shared" si="19"/>
        <v>100</v>
      </c>
      <c r="AA51" s="142">
        <f t="shared" si="19"/>
        <v>0</v>
      </c>
      <c r="AB51" s="142">
        <f t="shared" si="19"/>
        <v>0</v>
      </c>
      <c r="AC51" s="142">
        <f t="shared" si="19"/>
        <v>0</v>
      </c>
      <c r="AD51" s="142">
        <f t="shared" si="19"/>
        <v>0</v>
      </c>
      <c r="AE51" s="142">
        <f t="shared" si="19"/>
        <v>0</v>
      </c>
      <c r="AF51" s="142">
        <f t="shared" si="19"/>
        <v>0</v>
      </c>
      <c r="AG51" s="142">
        <f t="shared" si="19"/>
        <v>0</v>
      </c>
      <c r="AH51" s="142">
        <f t="shared" si="19"/>
        <v>0</v>
      </c>
      <c r="AI51" s="142">
        <f t="shared" si="19"/>
        <v>0</v>
      </c>
      <c r="AJ51" s="142">
        <f t="shared" si="19"/>
        <v>0</v>
      </c>
      <c r="AK51" s="142">
        <f ca="1">IF(AND(AND($AK$3&lt;=B51,B51&lt;=$AK$1),B51&lt;&gt;""),1,0)</f>
        <v>1</v>
      </c>
      <c r="AL51" s="140">
        <f>IF(OR(F51="工事・メンテ（共用可）",F51="要調整"),0.5,1)</f>
        <v>1</v>
      </c>
      <c r="AM51" s="136">
        <v>1</v>
      </c>
    </row>
    <row r="52" spans="1:39">
      <c r="A52" s="153">
        <v>19</v>
      </c>
      <c r="B52" s="150">
        <v>46452</v>
      </c>
      <c r="C52" s="156">
        <v>0</v>
      </c>
      <c r="D52" s="156">
        <v>24</v>
      </c>
      <c r="E52" s="154" t="s">
        <v>28</v>
      </c>
      <c r="F52" s="151" t="s">
        <v>29</v>
      </c>
      <c r="G52" s="157" t="s">
        <v>1</v>
      </c>
      <c r="H52" s="143" t="str">
        <f>IF(OR(G52="中止",G52="取消"),"998",IF(ISNA(MATCH($E52,施設情報!$B$2:$B$96,0)),"999",INDEX(施設情報!$C$2:$C$96,MATCH($E52,施設情報!$B$2:$B$96,0))))</f>
        <v>001</v>
      </c>
      <c r="I52" s="144">
        <f t="shared" si="14"/>
        <v>46452</v>
      </c>
      <c r="J52" s="142" t="str">
        <f t="shared" si="15"/>
        <v>001-46452</v>
      </c>
      <c r="K52" s="142">
        <f t="shared" si="16"/>
        <v>0</v>
      </c>
      <c r="L52" s="142">
        <f t="shared" si="17"/>
        <v>1</v>
      </c>
      <c r="M52" s="142">
        <f t="shared" si="18"/>
        <v>100</v>
      </c>
      <c r="N52" s="142">
        <f t="shared" si="18"/>
        <v>100</v>
      </c>
      <c r="O52" s="142">
        <f t="shared" si="18"/>
        <v>100</v>
      </c>
      <c r="P52" s="142">
        <f t="shared" si="18"/>
        <v>100</v>
      </c>
      <c r="Q52" s="142">
        <f t="shared" si="18"/>
        <v>100</v>
      </c>
      <c r="R52" s="142">
        <f t="shared" si="18"/>
        <v>100</v>
      </c>
      <c r="S52" s="142">
        <f t="shared" si="18"/>
        <v>100</v>
      </c>
      <c r="T52" s="142">
        <f t="shared" si="18"/>
        <v>100</v>
      </c>
      <c r="U52" s="142">
        <f t="shared" si="18"/>
        <v>100</v>
      </c>
      <c r="V52" s="142">
        <f t="shared" si="18"/>
        <v>100</v>
      </c>
      <c r="W52" s="142">
        <f t="shared" si="19"/>
        <v>100</v>
      </c>
      <c r="X52" s="142">
        <f t="shared" si="19"/>
        <v>100</v>
      </c>
      <c r="Y52" s="142">
        <f t="shared" si="19"/>
        <v>100</v>
      </c>
      <c r="Z52" s="142">
        <f t="shared" si="19"/>
        <v>100</v>
      </c>
      <c r="AA52" s="142">
        <f t="shared" si="19"/>
        <v>100</v>
      </c>
      <c r="AB52" s="142">
        <f t="shared" si="19"/>
        <v>100</v>
      </c>
      <c r="AC52" s="142">
        <f t="shared" si="19"/>
        <v>100</v>
      </c>
      <c r="AD52" s="142">
        <f t="shared" si="19"/>
        <v>100</v>
      </c>
      <c r="AE52" s="142">
        <f t="shared" si="19"/>
        <v>100</v>
      </c>
      <c r="AF52" s="142">
        <f t="shared" si="19"/>
        <v>100</v>
      </c>
      <c r="AG52" s="142">
        <f t="shared" si="19"/>
        <v>100</v>
      </c>
      <c r="AH52" s="142">
        <f t="shared" si="19"/>
        <v>100</v>
      </c>
      <c r="AI52" s="142">
        <f t="shared" si="19"/>
        <v>100</v>
      </c>
      <c r="AJ52" s="142">
        <f t="shared" si="19"/>
        <v>100</v>
      </c>
      <c r="AK52" s="142">
        <f ca="1">IF(AND(AND($AK$3&lt;=B52,B52&lt;=$AK$1),B52&lt;&gt;""),1,0)</f>
        <v>1</v>
      </c>
      <c r="AL52" s="140">
        <f>IF(OR(F52="工事・メンテ（共用可）",F52="要調整"),0.5,1)</f>
        <v>1</v>
      </c>
      <c r="AM52" s="136">
        <v>1</v>
      </c>
    </row>
    <row r="53" spans="1:39">
      <c r="A53" s="153">
        <v>20</v>
      </c>
      <c r="B53" s="150">
        <v>46453</v>
      </c>
      <c r="C53" s="156">
        <v>0</v>
      </c>
      <c r="D53" s="156">
        <v>24</v>
      </c>
      <c r="E53" s="154" t="s">
        <v>28</v>
      </c>
      <c r="F53" s="151" t="s">
        <v>29</v>
      </c>
      <c r="G53" s="157" t="s">
        <v>1</v>
      </c>
      <c r="H53" s="143" t="str">
        <f>IF(OR(G53="中止",G53="取消"),"998",IF(ISNA(MATCH($E53,施設情報!$B$2:$B$96,0)),"999",INDEX(施設情報!$C$2:$C$96,MATCH($E53,施設情報!$B$2:$B$96,0))))</f>
        <v>001</v>
      </c>
      <c r="I53" s="144">
        <f t="shared" si="14"/>
        <v>46453</v>
      </c>
      <c r="J53" s="142" t="str">
        <f t="shared" si="15"/>
        <v>001-46453</v>
      </c>
      <c r="K53" s="142">
        <f t="shared" si="16"/>
        <v>0</v>
      </c>
      <c r="L53" s="142">
        <f t="shared" si="17"/>
        <v>1</v>
      </c>
      <c r="M53" s="142">
        <f t="shared" si="18"/>
        <v>100</v>
      </c>
      <c r="N53" s="142">
        <f t="shared" si="18"/>
        <v>100</v>
      </c>
      <c r="O53" s="142">
        <f t="shared" si="18"/>
        <v>100</v>
      </c>
      <c r="P53" s="142">
        <f t="shared" si="18"/>
        <v>100</v>
      </c>
      <c r="Q53" s="142">
        <f t="shared" si="18"/>
        <v>100</v>
      </c>
      <c r="R53" s="142">
        <f t="shared" si="18"/>
        <v>100</v>
      </c>
      <c r="S53" s="142">
        <f t="shared" si="18"/>
        <v>100</v>
      </c>
      <c r="T53" s="142">
        <f t="shared" si="18"/>
        <v>100</v>
      </c>
      <c r="U53" s="142">
        <f t="shared" si="18"/>
        <v>100</v>
      </c>
      <c r="V53" s="142">
        <f t="shared" si="18"/>
        <v>100</v>
      </c>
      <c r="W53" s="142">
        <f t="shared" si="19"/>
        <v>100</v>
      </c>
      <c r="X53" s="142">
        <f t="shared" si="19"/>
        <v>100</v>
      </c>
      <c r="Y53" s="142">
        <f t="shared" si="19"/>
        <v>100</v>
      </c>
      <c r="Z53" s="142">
        <f t="shared" si="19"/>
        <v>100</v>
      </c>
      <c r="AA53" s="142">
        <f t="shared" si="19"/>
        <v>100</v>
      </c>
      <c r="AB53" s="142">
        <f t="shared" si="19"/>
        <v>100</v>
      </c>
      <c r="AC53" s="142">
        <f t="shared" si="19"/>
        <v>100</v>
      </c>
      <c r="AD53" s="142">
        <f t="shared" si="19"/>
        <v>100</v>
      </c>
      <c r="AE53" s="142">
        <f t="shared" si="19"/>
        <v>100</v>
      </c>
      <c r="AF53" s="142">
        <f t="shared" si="19"/>
        <v>100</v>
      </c>
      <c r="AG53" s="142">
        <f t="shared" si="19"/>
        <v>100</v>
      </c>
      <c r="AH53" s="142">
        <f t="shared" si="19"/>
        <v>100</v>
      </c>
      <c r="AI53" s="142">
        <f t="shared" si="19"/>
        <v>100</v>
      </c>
      <c r="AJ53" s="142">
        <f t="shared" si="19"/>
        <v>100</v>
      </c>
      <c r="AK53" s="142">
        <f ca="1">IF(AND(AND($AK$3&lt;=B53,B53&lt;=$AK$1),B53&lt;&gt;""),1,0)</f>
        <v>1</v>
      </c>
      <c r="AL53" s="140">
        <f>IF(OR(F53="工事・メンテ（共用可）",F53="要調整"),0.5,1)</f>
        <v>1</v>
      </c>
      <c r="AM53" s="136">
        <v>1</v>
      </c>
    </row>
    <row r="54" spans="1:39">
      <c r="A54" s="153">
        <v>21</v>
      </c>
      <c r="B54" s="150">
        <v>46459</v>
      </c>
      <c r="C54" s="156">
        <v>0</v>
      </c>
      <c r="D54" s="156">
        <v>24</v>
      </c>
      <c r="E54" s="154" t="s">
        <v>28</v>
      </c>
      <c r="F54" s="151" t="s">
        <v>29</v>
      </c>
      <c r="G54" s="157" t="s">
        <v>1</v>
      </c>
      <c r="H54" s="143" t="str">
        <f>IF(OR(G54="中止",G54="取消"),"998",IF(ISNA(MATCH($E54,施設情報!$B$2:$B$96,0)),"999",INDEX(施設情報!$C$2:$C$96,MATCH($E54,施設情報!$B$2:$B$96,0))))</f>
        <v>001</v>
      </c>
      <c r="I54" s="144">
        <f t="shared" si="14"/>
        <v>46459</v>
      </c>
      <c r="J54" s="142" t="str">
        <f t="shared" si="15"/>
        <v>001-46459</v>
      </c>
      <c r="K54" s="142">
        <f t="shared" si="16"/>
        <v>0</v>
      </c>
      <c r="L54" s="142">
        <f t="shared" si="17"/>
        <v>1</v>
      </c>
      <c r="M54" s="142">
        <f t="shared" si="18"/>
        <v>100</v>
      </c>
      <c r="N54" s="142">
        <f t="shared" si="18"/>
        <v>100</v>
      </c>
      <c r="O54" s="142">
        <f t="shared" si="18"/>
        <v>100</v>
      </c>
      <c r="P54" s="142">
        <f t="shared" si="18"/>
        <v>100</v>
      </c>
      <c r="Q54" s="142">
        <f t="shared" si="18"/>
        <v>100</v>
      </c>
      <c r="R54" s="142">
        <f t="shared" si="18"/>
        <v>100</v>
      </c>
      <c r="S54" s="142">
        <f t="shared" si="18"/>
        <v>100</v>
      </c>
      <c r="T54" s="142">
        <f t="shared" si="18"/>
        <v>100</v>
      </c>
      <c r="U54" s="142">
        <f t="shared" si="18"/>
        <v>100</v>
      </c>
      <c r="V54" s="142">
        <f t="shared" si="18"/>
        <v>100</v>
      </c>
      <c r="W54" s="142">
        <f t="shared" si="19"/>
        <v>100</v>
      </c>
      <c r="X54" s="142">
        <f t="shared" si="19"/>
        <v>100</v>
      </c>
      <c r="Y54" s="142">
        <f t="shared" si="19"/>
        <v>100</v>
      </c>
      <c r="Z54" s="142">
        <f t="shared" si="19"/>
        <v>100</v>
      </c>
      <c r="AA54" s="142">
        <f t="shared" si="19"/>
        <v>100</v>
      </c>
      <c r="AB54" s="142">
        <f t="shared" si="19"/>
        <v>100</v>
      </c>
      <c r="AC54" s="142">
        <f t="shared" si="19"/>
        <v>100</v>
      </c>
      <c r="AD54" s="142">
        <f t="shared" si="19"/>
        <v>100</v>
      </c>
      <c r="AE54" s="142">
        <f t="shared" si="19"/>
        <v>100</v>
      </c>
      <c r="AF54" s="142">
        <f t="shared" si="19"/>
        <v>100</v>
      </c>
      <c r="AG54" s="142">
        <f t="shared" si="19"/>
        <v>100</v>
      </c>
      <c r="AH54" s="142">
        <f t="shared" si="19"/>
        <v>100</v>
      </c>
      <c r="AI54" s="142">
        <f t="shared" si="19"/>
        <v>100</v>
      </c>
      <c r="AJ54" s="142">
        <f t="shared" si="19"/>
        <v>100</v>
      </c>
      <c r="AK54" s="142">
        <f ca="1">IF(AND(AND($AK$3&lt;=B54,B54&lt;=$AK$1),B54&lt;&gt;""),1,0)</f>
        <v>1</v>
      </c>
      <c r="AL54" s="140">
        <f>IF(OR(F54="工事・メンテ（共用可）",F54="要調整"),0.5,1)</f>
        <v>1</v>
      </c>
      <c r="AM54" s="136">
        <v>1</v>
      </c>
    </row>
    <row r="55" spans="1:39">
      <c r="A55" s="153">
        <v>22</v>
      </c>
      <c r="B55" s="150">
        <v>46460</v>
      </c>
      <c r="C55" s="156">
        <v>0</v>
      </c>
      <c r="D55" s="156">
        <v>24</v>
      </c>
      <c r="E55" s="154" t="s">
        <v>28</v>
      </c>
      <c r="F55" s="151" t="s">
        <v>29</v>
      </c>
      <c r="G55" s="157" t="s">
        <v>1</v>
      </c>
      <c r="H55" s="143" t="str">
        <f>IF(OR(G55="中止",G55="取消"),"998",IF(ISNA(MATCH($E55,施設情報!$B$2:$B$96,0)),"999",INDEX(施設情報!$C$2:$C$96,MATCH($E55,施設情報!$B$2:$B$96,0))))</f>
        <v>001</v>
      </c>
      <c r="I55" s="144">
        <f t="shared" si="14"/>
        <v>46460</v>
      </c>
      <c r="J55" s="142" t="str">
        <f t="shared" si="15"/>
        <v>001-46460</v>
      </c>
      <c r="K55" s="142">
        <f t="shared" si="16"/>
        <v>0</v>
      </c>
      <c r="L55" s="142">
        <f t="shared" si="17"/>
        <v>1</v>
      </c>
      <c r="M55" s="142">
        <f t="shared" ref="M55:V63" si="20">IF(AND(M$3&gt;=$K55,M$3&lt;$L55),100*$AM55,0)</f>
        <v>100</v>
      </c>
      <c r="N55" s="142">
        <f t="shared" si="20"/>
        <v>100</v>
      </c>
      <c r="O55" s="142">
        <f t="shared" si="20"/>
        <v>100</v>
      </c>
      <c r="P55" s="142">
        <f t="shared" si="20"/>
        <v>100</v>
      </c>
      <c r="Q55" s="142">
        <f t="shared" si="20"/>
        <v>100</v>
      </c>
      <c r="R55" s="142">
        <f t="shared" si="20"/>
        <v>100</v>
      </c>
      <c r="S55" s="142">
        <f t="shared" si="20"/>
        <v>100</v>
      </c>
      <c r="T55" s="142">
        <f t="shared" si="20"/>
        <v>100</v>
      </c>
      <c r="U55" s="142">
        <f t="shared" si="20"/>
        <v>100</v>
      </c>
      <c r="V55" s="142">
        <f t="shared" si="20"/>
        <v>100</v>
      </c>
      <c r="W55" s="142">
        <f t="shared" ref="W55:AJ63" si="21">IF(AND(W$3&gt;=$K55,W$3&lt;$L55),100*$AM55,0)</f>
        <v>100</v>
      </c>
      <c r="X55" s="142">
        <f t="shared" si="21"/>
        <v>100</v>
      </c>
      <c r="Y55" s="142">
        <f t="shared" si="21"/>
        <v>100</v>
      </c>
      <c r="Z55" s="142">
        <f t="shared" si="21"/>
        <v>100</v>
      </c>
      <c r="AA55" s="142">
        <f t="shared" si="21"/>
        <v>100</v>
      </c>
      <c r="AB55" s="142">
        <f t="shared" si="21"/>
        <v>100</v>
      </c>
      <c r="AC55" s="142">
        <f t="shared" si="21"/>
        <v>100</v>
      </c>
      <c r="AD55" s="142">
        <f t="shared" si="21"/>
        <v>100</v>
      </c>
      <c r="AE55" s="142">
        <f t="shared" si="21"/>
        <v>100</v>
      </c>
      <c r="AF55" s="142">
        <f t="shared" si="21"/>
        <v>100</v>
      </c>
      <c r="AG55" s="142">
        <f t="shared" si="21"/>
        <v>100</v>
      </c>
      <c r="AH55" s="142">
        <f t="shared" si="21"/>
        <v>100</v>
      </c>
      <c r="AI55" s="142">
        <f t="shared" si="21"/>
        <v>100</v>
      </c>
      <c r="AJ55" s="142">
        <f t="shared" si="21"/>
        <v>100</v>
      </c>
      <c r="AK55" s="142">
        <f ca="1">IF(AND(AND($AK$3&lt;=B55,B55&lt;=$AK$1),B55&lt;&gt;""),1,0)</f>
        <v>1</v>
      </c>
      <c r="AL55" s="140">
        <f>IF(OR(F55="工事・メンテ（共用可）",F55="要調整"),0.5,1)</f>
        <v>1</v>
      </c>
      <c r="AM55" s="136">
        <v>1</v>
      </c>
    </row>
    <row r="56" spans="1:39">
      <c r="A56" s="153">
        <v>23</v>
      </c>
      <c r="B56" s="150">
        <v>46466</v>
      </c>
      <c r="C56" s="156">
        <v>0</v>
      </c>
      <c r="D56" s="156">
        <v>24</v>
      </c>
      <c r="E56" s="154" t="s">
        <v>28</v>
      </c>
      <c r="F56" s="151" t="s">
        <v>29</v>
      </c>
      <c r="G56" s="157" t="s">
        <v>1</v>
      </c>
      <c r="H56" s="143" t="str">
        <f>IF(OR(G56="中止",G56="取消"),"998",IF(ISNA(MATCH($E56,施設情報!$B$2:$B$96,0)),"999",INDEX(施設情報!$C$2:$C$96,MATCH($E56,施設情報!$B$2:$B$96,0))))</f>
        <v>001</v>
      </c>
      <c r="I56" s="144">
        <f t="shared" si="14"/>
        <v>46466</v>
      </c>
      <c r="J56" s="142" t="str">
        <f t="shared" si="15"/>
        <v>001-46466</v>
      </c>
      <c r="K56" s="142">
        <f t="shared" si="16"/>
        <v>0</v>
      </c>
      <c r="L56" s="142">
        <f t="shared" si="17"/>
        <v>1</v>
      </c>
      <c r="M56" s="142">
        <f t="shared" si="20"/>
        <v>100</v>
      </c>
      <c r="N56" s="142">
        <f t="shared" si="20"/>
        <v>100</v>
      </c>
      <c r="O56" s="142">
        <f t="shared" si="20"/>
        <v>100</v>
      </c>
      <c r="P56" s="142">
        <f t="shared" si="20"/>
        <v>100</v>
      </c>
      <c r="Q56" s="142">
        <f t="shared" si="20"/>
        <v>100</v>
      </c>
      <c r="R56" s="142">
        <f t="shared" si="20"/>
        <v>100</v>
      </c>
      <c r="S56" s="142">
        <f t="shared" si="20"/>
        <v>100</v>
      </c>
      <c r="T56" s="142">
        <f t="shared" si="20"/>
        <v>100</v>
      </c>
      <c r="U56" s="142">
        <f t="shared" si="20"/>
        <v>100</v>
      </c>
      <c r="V56" s="142">
        <f t="shared" si="20"/>
        <v>100</v>
      </c>
      <c r="W56" s="142">
        <f t="shared" si="21"/>
        <v>100</v>
      </c>
      <c r="X56" s="142">
        <f t="shared" si="21"/>
        <v>100</v>
      </c>
      <c r="Y56" s="142">
        <f t="shared" si="21"/>
        <v>100</v>
      </c>
      <c r="Z56" s="142">
        <f t="shared" si="21"/>
        <v>100</v>
      </c>
      <c r="AA56" s="142">
        <f t="shared" si="21"/>
        <v>100</v>
      </c>
      <c r="AB56" s="142">
        <f t="shared" si="21"/>
        <v>100</v>
      </c>
      <c r="AC56" s="142">
        <f t="shared" si="21"/>
        <v>100</v>
      </c>
      <c r="AD56" s="142">
        <f t="shared" si="21"/>
        <v>100</v>
      </c>
      <c r="AE56" s="142">
        <f t="shared" si="21"/>
        <v>100</v>
      </c>
      <c r="AF56" s="142">
        <f t="shared" si="21"/>
        <v>100</v>
      </c>
      <c r="AG56" s="142">
        <f t="shared" si="21"/>
        <v>100</v>
      </c>
      <c r="AH56" s="142">
        <f t="shared" si="21"/>
        <v>100</v>
      </c>
      <c r="AI56" s="142">
        <f t="shared" si="21"/>
        <v>100</v>
      </c>
      <c r="AJ56" s="142">
        <f t="shared" si="21"/>
        <v>100</v>
      </c>
      <c r="AK56" s="142">
        <f ca="1">IF(AND(AND($AK$3&lt;=B56,B56&lt;=$AK$1),B56&lt;&gt;""),1,0)</f>
        <v>1</v>
      </c>
      <c r="AL56" s="140">
        <f>IF(OR(F56="工事・メンテ（共用可）",F56="要調整"),0.5,1)</f>
        <v>1</v>
      </c>
      <c r="AM56" s="136">
        <v>1</v>
      </c>
    </row>
    <row r="57" spans="1:39">
      <c r="A57" s="153">
        <v>24</v>
      </c>
      <c r="B57" s="150">
        <v>46467</v>
      </c>
      <c r="C57" s="156">
        <v>0</v>
      </c>
      <c r="D57" s="156">
        <v>24</v>
      </c>
      <c r="E57" s="154" t="s">
        <v>28</v>
      </c>
      <c r="F57" s="151" t="s">
        <v>29</v>
      </c>
      <c r="G57" s="157" t="s">
        <v>1</v>
      </c>
      <c r="H57" s="143" t="str">
        <f>IF(OR(G57="中止",G57="取消"),"998",IF(ISNA(MATCH($E57,施設情報!$B$2:$B$96,0)),"999",INDEX(施設情報!$C$2:$C$96,MATCH($E57,施設情報!$B$2:$B$96,0))))</f>
        <v>001</v>
      </c>
      <c r="I57" s="144">
        <f t="shared" si="14"/>
        <v>46467</v>
      </c>
      <c r="J57" s="142" t="str">
        <f t="shared" si="15"/>
        <v>001-46467</v>
      </c>
      <c r="K57" s="142">
        <f t="shared" si="16"/>
        <v>0</v>
      </c>
      <c r="L57" s="142">
        <f t="shared" si="17"/>
        <v>1</v>
      </c>
      <c r="M57" s="142">
        <f t="shared" si="20"/>
        <v>100</v>
      </c>
      <c r="N57" s="142">
        <f t="shared" si="20"/>
        <v>100</v>
      </c>
      <c r="O57" s="142">
        <f t="shared" si="20"/>
        <v>100</v>
      </c>
      <c r="P57" s="142">
        <f t="shared" si="20"/>
        <v>100</v>
      </c>
      <c r="Q57" s="142">
        <f t="shared" si="20"/>
        <v>100</v>
      </c>
      <c r="R57" s="142">
        <f t="shared" si="20"/>
        <v>100</v>
      </c>
      <c r="S57" s="142">
        <f t="shared" si="20"/>
        <v>100</v>
      </c>
      <c r="T57" s="142">
        <f t="shared" si="20"/>
        <v>100</v>
      </c>
      <c r="U57" s="142">
        <f t="shared" si="20"/>
        <v>100</v>
      </c>
      <c r="V57" s="142">
        <f t="shared" si="20"/>
        <v>100</v>
      </c>
      <c r="W57" s="142">
        <f t="shared" si="21"/>
        <v>100</v>
      </c>
      <c r="X57" s="142">
        <f t="shared" si="21"/>
        <v>100</v>
      </c>
      <c r="Y57" s="142">
        <f t="shared" si="21"/>
        <v>100</v>
      </c>
      <c r="Z57" s="142">
        <f t="shared" si="21"/>
        <v>100</v>
      </c>
      <c r="AA57" s="142">
        <f t="shared" si="21"/>
        <v>100</v>
      </c>
      <c r="AB57" s="142">
        <f t="shared" si="21"/>
        <v>100</v>
      </c>
      <c r="AC57" s="142">
        <f t="shared" si="21"/>
        <v>100</v>
      </c>
      <c r="AD57" s="142">
        <f t="shared" si="21"/>
        <v>100</v>
      </c>
      <c r="AE57" s="142">
        <f t="shared" si="21"/>
        <v>100</v>
      </c>
      <c r="AF57" s="142">
        <f t="shared" si="21"/>
        <v>100</v>
      </c>
      <c r="AG57" s="142">
        <f t="shared" si="21"/>
        <v>100</v>
      </c>
      <c r="AH57" s="142">
        <f t="shared" si="21"/>
        <v>100</v>
      </c>
      <c r="AI57" s="142">
        <f t="shared" si="21"/>
        <v>100</v>
      </c>
      <c r="AJ57" s="142">
        <f t="shared" si="21"/>
        <v>100</v>
      </c>
      <c r="AK57" s="142">
        <f ca="1">IF(AND(AND($AK$3&lt;=B57,B57&lt;=$AK$1),B57&lt;&gt;""),1,0)</f>
        <v>1</v>
      </c>
      <c r="AL57" s="140">
        <f>IF(OR(F57="工事・メンテ（共用可）",F57="要調整"),0.5,1)</f>
        <v>1</v>
      </c>
      <c r="AM57" s="136">
        <v>1</v>
      </c>
    </row>
    <row r="58" spans="1:39">
      <c r="A58" s="153">
        <v>109</v>
      </c>
      <c r="B58" s="150">
        <v>46467</v>
      </c>
      <c r="C58" s="156">
        <v>0</v>
      </c>
      <c r="D58" s="156">
        <v>24</v>
      </c>
      <c r="E58" s="154" t="s">
        <v>28</v>
      </c>
      <c r="F58" s="151" t="s">
        <v>29</v>
      </c>
      <c r="G58" s="157" t="s">
        <v>1</v>
      </c>
      <c r="H58" s="143" t="str">
        <f>IF(OR(G58="中止",G58="取消"),"998",IF(ISNA(MATCH($E58,施設情報!$B$2:$B$96,0)),"999",INDEX(施設情報!$C$2:$C$96,MATCH($E58,施設情報!$B$2:$B$96,0))))</f>
        <v>001</v>
      </c>
      <c r="I58" s="144">
        <f t="shared" si="14"/>
        <v>46467</v>
      </c>
      <c r="J58" s="142" t="str">
        <f t="shared" si="15"/>
        <v>001-46467</v>
      </c>
      <c r="K58" s="142">
        <f t="shared" si="16"/>
        <v>0</v>
      </c>
      <c r="L58" s="142">
        <f t="shared" si="17"/>
        <v>1</v>
      </c>
      <c r="M58" s="142">
        <f t="shared" si="20"/>
        <v>100</v>
      </c>
      <c r="N58" s="142">
        <f t="shared" si="20"/>
        <v>100</v>
      </c>
      <c r="O58" s="142">
        <f t="shared" si="20"/>
        <v>100</v>
      </c>
      <c r="P58" s="142">
        <f t="shared" si="20"/>
        <v>100</v>
      </c>
      <c r="Q58" s="142">
        <f t="shared" si="20"/>
        <v>100</v>
      </c>
      <c r="R58" s="142">
        <f t="shared" si="20"/>
        <v>100</v>
      </c>
      <c r="S58" s="142">
        <f t="shared" si="20"/>
        <v>100</v>
      </c>
      <c r="T58" s="142">
        <f t="shared" si="20"/>
        <v>100</v>
      </c>
      <c r="U58" s="142">
        <f t="shared" si="20"/>
        <v>100</v>
      </c>
      <c r="V58" s="142">
        <f t="shared" si="20"/>
        <v>100</v>
      </c>
      <c r="W58" s="142">
        <f t="shared" si="21"/>
        <v>100</v>
      </c>
      <c r="X58" s="142">
        <f t="shared" si="21"/>
        <v>100</v>
      </c>
      <c r="Y58" s="142">
        <f t="shared" si="21"/>
        <v>100</v>
      </c>
      <c r="Z58" s="142">
        <f t="shared" si="21"/>
        <v>100</v>
      </c>
      <c r="AA58" s="142">
        <f t="shared" si="21"/>
        <v>100</v>
      </c>
      <c r="AB58" s="142">
        <f t="shared" si="21"/>
        <v>100</v>
      </c>
      <c r="AC58" s="142">
        <f t="shared" si="21"/>
        <v>100</v>
      </c>
      <c r="AD58" s="142">
        <f t="shared" si="21"/>
        <v>100</v>
      </c>
      <c r="AE58" s="142">
        <f t="shared" si="21"/>
        <v>100</v>
      </c>
      <c r="AF58" s="142">
        <f t="shared" si="21"/>
        <v>100</v>
      </c>
      <c r="AG58" s="142">
        <f t="shared" si="21"/>
        <v>100</v>
      </c>
      <c r="AH58" s="142">
        <f t="shared" si="21"/>
        <v>100</v>
      </c>
      <c r="AI58" s="142">
        <f t="shared" si="21"/>
        <v>100</v>
      </c>
      <c r="AJ58" s="142">
        <f t="shared" si="21"/>
        <v>100</v>
      </c>
      <c r="AK58" s="142">
        <f ca="1">IF(AND(AND($AK$3&lt;=B58,B58&lt;=$AK$1),B58&lt;&gt;""),1,0)</f>
        <v>1</v>
      </c>
      <c r="AL58" s="140">
        <f>IF(OR(F58="工事・メンテ（共用可）",F58="要調整"),0.5,1)</f>
        <v>1</v>
      </c>
      <c r="AM58" s="136">
        <v>1</v>
      </c>
    </row>
    <row r="59" spans="1:39">
      <c r="A59" s="153">
        <v>110</v>
      </c>
      <c r="B59" s="150">
        <v>46468</v>
      </c>
      <c r="C59" s="156">
        <v>0</v>
      </c>
      <c r="D59" s="156">
        <v>24</v>
      </c>
      <c r="E59" s="154" t="s">
        <v>28</v>
      </c>
      <c r="F59" s="151" t="s">
        <v>29</v>
      </c>
      <c r="G59" s="157" t="s">
        <v>1</v>
      </c>
      <c r="H59" s="143" t="str">
        <f>IF(OR(G59="中止",G59="取消"),"998",IF(ISNA(MATCH($E59,施設情報!$B$2:$B$96,0)),"999",INDEX(施設情報!$C$2:$C$96,MATCH($E59,施設情報!$B$2:$B$96,0))))</f>
        <v>001</v>
      </c>
      <c r="I59" s="144">
        <f t="shared" si="14"/>
        <v>46468</v>
      </c>
      <c r="J59" s="142" t="str">
        <f t="shared" si="15"/>
        <v>001-46468</v>
      </c>
      <c r="K59" s="142">
        <f t="shared" si="16"/>
        <v>0</v>
      </c>
      <c r="L59" s="142">
        <f t="shared" si="17"/>
        <v>1</v>
      </c>
      <c r="M59" s="142">
        <f t="shared" si="20"/>
        <v>100</v>
      </c>
      <c r="N59" s="142">
        <f t="shared" si="20"/>
        <v>100</v>
      </c>
      <c r="O59" s="142">
        <f t="shared" si="20"/>
        <v>100</v>
      </c>
      <c r="P59" s="142">
        <f t="shared" si="20"/>
        <v>100</v>
      </c>
      <c r="Q59" s="142">
        <f t="shared" si="20"/>
        <v>100</v>
      </c>
      <c r="R59" s="142">
        <f t="shared" si="20"/>
        <v>100</v>
      </c>
      <c r="S59" s="142">
        <f t="shared" si="20"/>
        <v>100</v>
      </c>
      <c r="T59" s="142">
        <f t="shared" si="20"/>
        <v>100</v>
      </c>
      <c r="U59" s="142">
        <f t="shared" si="20"/>
        <v>100</v>
      </c>
      <c r="V59" s="142">
        <f t="shared" si="20"/>
        <v>100</v>
      </c>
      <c r="W59" s="142">
        <f t="shared" si="21"/>
        <v>100</v>
      </c>
      <c r="X59" s="142">
        <f t="shared" si="21"/>
        <v>100</v>
      </c>
      <c r="Y59" s="142">
        <f t="shared" si="21"/>
        <v>100</v>
      </c>
      <c r="Z59" s="142">
        <f t="shared" si="21"/>
        <v>100</v>
      </c>
      <c r="AA59" s="142">
        <f t="shared" si="21"/>
        <v>100</v>
      </c>
      <c r="AB59" s="142">
        <f t="shared" si="21"/>
        <v>100</v>
      </c>
      <c r="AC59" s="142">
        <f t="shared" si="21"/>
        <v>100</v>
      </c>
      <c r="AD59" s="142">
        <f t="shared" si="21"/>
        <v>100</v>
      </c>
      <c r="AE59" s="142">
        <f t="shared" si="21"/>
        <v>100</v>
      </c>
      <c r="AF59" s="142">
        <f t="shared" si="21"/>
        <v>100</v>
      </c>
      <c r="AG59" s="142">
        <f t="shared" si="21"/>
        <v>100</v>
      </c>
      <c r="AH59" s="142">
        <f t="shared" si="21"/>
        <v>100</v>
      </c>
      <c r="AI59" s="142">
        <f t="shared" si="21"/>
        <v>100</v>
      </c>
      <c r="AJ59" s="142">
        <f t="shared" si="21"/>
        <v>100</v>
      </c>
      <c r="AK59" s="142">
        <f ca="1">IF(AND(AND($AK$3&lt;=B59,B59&lt;=$AK$1),B59&lt;&gt;""),1,0)</f>
        <v>1</v>
      </c>
      <c r="AL59" s="140">
        <f>IF(OR(F59="工事・メンテ（共用可）",F59="要調整"),0.5,1)</f>
        <v>1</v>
      </c>
      <c r="AM59" s="136">
        <v>1</v>
      </c>
    </row>
    <row r="60" spans="1:39">
      <c r="A60" s="153">
        <v>25</v>
      </c>
      <c r="B60" s="150">
        <v>46473</v>
      </c>
      <c r="C60" s="156">
        <v>0</v>
      </c>
      <c r="D60" s="156">
        <v>24</v>
      </c>
      <c r="E60" s="154" t="s">
        <v>28</v>
      </c>
      <c r="F60" s="151" t="s">
        <v>29</v>
      </c>
      <c r="G60" s="157" t="s">
        <v>1</v>
      </c>
      <c r="H60" s="143" t="str">
        <f>IF(OR(G60="中止",G60="取消"),"998",IF(ISNA(MATCH($E60,施設情報!$B$2:$B$96,0)),"999",INDEX(施設情報!$C$2:$C$96,MATCH($E60,施設情報!$B$2:$B$96,0))))</f>
        <v>001</v>
      </c>
      <c r="I60" s="144">
        <f t="shared" si="14"/>
        <v>46473</v>
      </c>
      <c r="J60" s="142" t="str">
        <f t="shared" si="15"/>
        <v>001-46473</v>
      </c>
      <c r="K60" s="142">
        <f t="shared" si="16"/>
        <v>0</v>
      </c>
      <c r="L60" s="142">
        <f t="shared" si="17"/>
        <v>1</v>
      </c>
      <c r="M60" s="142">
        <f t="shared" si="20"/>
        <v>100</v>
      </c>
      <c r="N60" s="142">
        <f t="shared" si="20"/>
        <v>100</v>
      </c>
      <c r="O60" s="142">
        <f t="shared" si="20"/>
        <v>100</v>
      </c>
      <c r="P60" s="142">
        <f t="shared" si="20"/>
        <v>100</v>
      </c>
      <c r="Q60" s="142">
        <f t="shared" si="20"/>
        <v>100</v>
      </c>
      <c r="R60" s="142">
        <f t="shared" si="20"/>
        <v>100</v>
      </c>
      <c r="S60" s="142">
        <f t="shared" si="20"/>
        <v>100</v>
      </c>
      <c r="T60" s="142">
        <f t="shared" si="20"/>
        <v>100</v>
      </c>
      <c r="U60" s="142">
        <f t="shared" si="20"/>
        <v>100</v>
      </c>
      <c r="V60" s="142">
        <f t="shared" si="20"/>
        <v>100</v>
      </c>
      <c r="W60" s="142">
        <f t="shared" si="21"/>
        <v>100</v>
      </c>
      <c r="X60" s="142">
        <f t="shared" si="21"/>
        <v>100</v>
      </c>
      <c r="Y60" s="142">
        <f t="shared" si="21"/>
        <v>100</v>
      </c>
      <c r="Z60" s="142">
        <f t="shared" si="21"/>
        <v>100</v>
      </c>
      <c r="AA60" s="142">
        <f t="shared" si="21"/>
        <v>100</v>
      </c>
      <c r="AB60" s="142">
        <f t="shared" si="21"/>
        <v>100</v>
      </c>
      <c r="AC60" s="142">
        <f t="shared" si="21"/>
        <v>100</v>
      </c>
      <c r="AD60" s="142">
        <f t="shared" si="21"/>
        <v>100</v>
      </c>
      <c r="AE60" s="142">
        <f t="shared" si="21"/>
        <v>100</v>
      </c>
      <c r="AF60" s="142">
        <f t="shared" si="21"/>
        <v>100</v>
      </c>
      <c r="AG60" s="142">
        <f t="shared" si="21"/>
        <v>100</v>
      </c>
      <c r="AH60" s="142">
        <f t="shared" si="21"/>
        <v>100</v>
      </c>
      <c r="AI60" s="142">
        <f t="shared" si="21"/>
        <v>100</v>
      </c>
      <c r="AJ60" s="142">
        <f t="shared" si="21"/>
        <v>100</v>
      </c>
      <c r="AK60" s="142">
        <f ca="1">IF(AND(AND($AK$3&lt;=B60,B60&lt;=$AK$1),B60&lt;&gt;""),1,0)</f>
        <v>1</v>
      </c>
      <c r="AL60" s="140">
        <f>IF(OR(F60="工事・メンテ（共用可）",F60="要調整"),0.5,1)</f>
        <v>1</v>
      </c>
      <c r="AM60" s="136">
        <v>1</v>
      </c>
    </row>
    <row r="61" spans="1:39">
      <c r="A61" s="153">
        <v>26</v>
      </c>
      <c r="B61" s="150">
        <v>46474</v>
      </c>
      <c r="C61" s="156">
        <v>0</v>
      </c>
      <c r="D61" s="156">
        <v>24</v>
      </c>
      <c r="E61" s="154" t="s">
        <v>28</v>
      </c>
      <c r="F61" s="151" t="s">
        <v>29</v>
      </c>
      <c r="G61" s="157" t="s">
        <v>1</v>
      </c>
      <c r="H61" s="143" t="str">
        <f>IF(OR(G61="中止",G61="取消"),"998",IF(ISNA(MATCH($E61,施設情報!$B$2:$B$96,0)),"999",INDEX(施設情報!$C$2:$C$96,MATCH($E61,施設情報!$B$2:$B$96,0))))</f>
        <v>001</v>
      </c>
      <c r="I61" s="144">
        <f t="shared" si="14"/>
        <v>46474</v>
      </c>
      <c r="J61" s="142" t="str">
        <f t="shared" si="15"/>
        <v>001-46474</v>
      </c>
      <c r="K61" s="142">
        <f t="shared" si="16"/>
        <v>0</v>
      </c>
      <c r="L61" s="142">
        <f t="shared" si="17"/>
        <v>1</v>
      </c>
      <c r="M61" s="142">
        <f t="shared" si="20"/>
        <v>100</v>
      </c>
      <c r="N61" s="142">
        <f t="shared" si="20"/>
        <v>100</v>
      </c>
      <c r="O61" s="142">
        <f t="shared" si="20"/>
        <v>100</v>
      </c>
      <c r="P61" s="142">
        <f t="shared" si="20"/>
        <v>100</v>
      </c>
      <c r="Q61" s="142">
        <f t="shared" si="20"/>
        <v>100</v>
      </c>
      <c r="R61" s="142">
        <f t="shared" si="20"/>
        <v>100</v>
      </c>
      <c r="S61" s="142">
        <f t="shared" si="20"/>
        <v>100</v>
      </c>
      <c r="T61" s="142">
        <f t="shared" si="20"/>
        <v>100</v>
      </c>
      <c r="U61" s="142">
        <f t="shared" si="20"/>
        <v>100</v>
      </c>
      <c r="V61" s="142">
        <f t="shared" si="20"/>
        <v>100</v>
      </c>
      <c r="W61" s="142">
        <f t="shared" si="21"/>
        <v>100</v>
      </c>
      <c r="X61" s="142">
        <f t="shared" si="21"/>
        <v>100</v>
      </c>
      <c r="Y61" s="142">
        <f t="shared" si="21"/>
        <v>100</v>
      </c>
      <c r="Z61" s="142">
        <f t="shared" si="21"/>
        <v>100</v>
      </c>
      <c r="AA61" s="142">
        <f t="shared" si="21"/>
        <v>100</v>
      </c>
      <c r="AB61" s="142">
        <f t="shared" si="21"/>
        <v>100</v>
      </c>
      <c r="AC61" s="142">
        <f t="shared" si="21"/>
        <v>100</v>
      </c>
      <c r="AD61" s="142">
        <f t="shared" si="21"/>
        <v>100</v>
      </c>
      <c r="AE61" s="142">
        <f t="shared" si="21"/>
        <v>100</v>
      </c>
      <c r="AF61" s="142">
        <f t="shared" si="21"/>
        <v>100</v>
      </c>
      <c r="AG61" s="142">
        <f t="shared" si="21"/>
        <v>100</v>
      </c>
      <c r="AH61" s="142">
        <f t="shared" si="21"/>
        <v>100</v>
      </c>
      <c r="AI61" s="142">
        <f t="shared" si="21"/>
        <v>100</v>
      </c>
      <c r="AJ61" s="142">
        <f t="shared" si="21"/>
        <v>100</v>
      </c>
      <c r="AK61" s="142">
        <f ca="1">IF(AND(AND($AK$3&lt;=B61,B61&lt;=$AK$1),B61&lt;&gt;""),1,0)</f>
        <v>1</v>
      </c>
      <c r="AL61" s="140">
        <f>IF(OR(F61="工事・メンテ（共用可）",F61="要調整"),0.5,1)</f>
        <v>1</v>
      </c>
      <c r="AM61" s="136">
        <v>1</v>
      </c>
    </row>
    <row r="62" spans="1:39">
      <c r="A62" s="153">
        <v>27</v>
      </c>
      <c r="B62" s="150">
        <v>46480</v>
      </c>
      <c r="C62" s="156">
        <v>0</v>
      </c>
      <c r="D62" s="156">
        <v>24</v>
      </c>
      <c r="E62" s="154" t="s">
        <v>28</v>
      </c>
      <c r="F62" s="151" t="s">
        <v>29</v>
      </c>
      <c r="G62" s="157" t="s">
        <v>1</v>
      </c>
      <c r="H62" s="143" t="str">
        <f>IF(OR(G62="中止",G62="取消"),"998",IF(ISNA(MATCH($E62,施設情報!$B$2:$B$96,0)),"999",INDEX(施設情報!$C$2:$C$96,MATCH($E62,施設情報!$B$2:$B$96,0))))</f>
        <v>001</v>
      </c>
      <c r="I62" s="144">
        <f t="shared" si="14"/>
        <v>46480</v>
      </c>
      <c r="J62" s="142" t="str">
        <f t="shared" si="15"/>
        <v>001-46480</v>
      </c>
      <c r="K62" s="142">
        <f t="shared" si="16"/>
        <v>0</v>
      </c>
      <c r="L62" s="142">
        <f t="shared" si="17"/>
        <v>1</v>
      </c>
      <c r="M62" s="142">
        <f t="shared" si="20"/>
        <v>100</v>
      </c>
      <c r="N62" s="142">
        <f t="shared" si="20"/>
        <v>100</v>
      </c>
      <c r="O62" s="142">
        <f t="shared" si="20"/>
        <v>100</v>
      </c>
      <c r="P62" s="142">
        <f t="shared" si="20"/>
        <v>100</v>
      </c>
      <c r="Q62" s="142">
        <f t="shared" si="20"/>
        <v>100</v>
      </c>
      <c r="R62" s="142">
        <f t="shared" si="20"/>
        <v>100</v>
      </c>
      <c r="S62" s="142">
        <f t="shared" si="20"/>
        <v>100</v>
      </c>
      <c r="T62" s="142">
        <f t="shared" si="20"/>
        <v>100</v>
      </c>
      <c r="U62" s="142">
        <f t="shared" si="20"/>
        <v>100</v>
      </c>
      <c r="V62" s="142">
        <f t="shared" si="20"/>
        <v>100</v>
      </c>
      <c r="W62" s="142">
        <f t="shared" si="21"/>
        <v>100</v>
      </c>
      <c r="X62" s="142">
        <f t="shared" si="21"/>
        <v>100</v>
      </c>
      <c r="Y62" s="142">
        <f t="shared" si="21"/>
        <v>100</v>
      </c>
      <c r="Z62" s="142">
        <f t="shared" si="21"/>
        <v>100</v>
      </c>
      <c r="AA62" s="142">
        <f t="shared" si="21"/>
        <v>100</v>
      </c>
      <c r="AB62" s="142">
        <f t="shared" si="21"/>
        <v>100</v>
      </c>
      <c r="AC62" s="142">
        <f t="shared" si="21"/>
        <v>100</v>
      </c>
      <c r="AD62" s="142">
        <f t="shared" si="21"/>
        <v>100</v>
      </c>
      <c r="AE62" s="142">
        <f t="shared" si="21"/>
        <v>100</v>
      </c>
      <c r="AF62" s="142">
        <f t="shared" si="21"/>
        <v>100</v>
      </c>
      <c r="AG62" s="142">
        <f t="shared" si="21"/>
        <v>100</v>
      </c>
      <c r="AH62" s="142">
        <f t="shared" si="21"/>
        <v>100</v>
      </c>
      <c r="AI62" s="142">
        <f t="shared" si="21"/>
        <v>100</v>
      </c>
      <c r="AJ62" s="142">
        <f t="shared" si="21"/>
        <v>100</v>
      </c>
      <c r="AK62" s="142">
        <f ca="1">IF(AND(AND($AK$3&lt;=B62,B62&lt;=$AK$1),B62&lt;&gt;""),1,0)</f>
        <v>1</v>
      </c>
      <c r="AL62" s="140">
        <f>IF(OR(F62="工事・メンテ（共用可）",F62="要調整"),0.5,1)</f>
        <v>1</v>
      </c>
      <c r="AM62" s="136">
        <v>1</v>
      </c>
    </row>
    <row r="63" spans="1:39">
      <c r="A63" s="153">
        <v>28</v>
      </c>
      <c r="B63" s="150">
        <v>46481</v>
      </c>
      <c r="C63" s="156">
        <v>0</v>
      </c>
      <c r="D63" s="156">
        <v>24</v>
      </c>
      <c r="E63" s="154" t="s">
        <v>28</v>
      </c>
      <c r="F63" s="151" t="s">
        <v>29</v>
      </c>
      <c r="G63" s="157" t="s">
        <v>1</v>
      </c>
      <c r="H63" s="143" t="str">
        <f>IF(OR(G63="中止",G63="取消"),"998",IF(ISNA(MATCH($E63,施設情報!$B$2:$B$96,0)),"999",INDEX(施設情報!$C$2:$C$96,MATCH($E63,施設情報!$B$2:$B$96,0))))</f>
        <v>001</v>
      </c>
      <c r="I63" s="144">
        <f t="shared" si="14"/>
        <v>46481</v>
      </c>
      <c r="J63" s="142" t="str">
        <f t="shared" si="15"/>
        <v>001-46481</v>
      </c>
      <c r="K63" s="142">
        <f t="shared" si="16"/>
        <v>0</v>
      </c>
      <c r="L63" s="142">
        <f t="shared" si="17"/>
        <v>1</v>
      </c>
      <c r="M63" s="142">
        <f t="shared" si="20"/>
        <v>100</v>
      </c>
      <c r="N63" s="142">
        <f t="shared" si="20"/>
        <v>100</v>
      </c>
      <c r="O63" s="142">
        <f t="shared" si="20"/>
        <v>100</v>
      </c>
      <c r="P63" s="142">
        <f t="shared" si="20"/>
        <v>100</v>
      </c>
      <c r="Q63" s="142">
        <f t="shared" si="20"/>
        <v>100</v>
      </c>
      <c r="R63" s="142">
        <f t="shared" si="20"/>
        <v>100</v>
      </c>
      <c r="S63" s="142">
        <f t="shared" si="20"/>
        <v>100</v>
      </c>
      <c r="T63" s="142">
        <f t="shared" si="20"/>
        <v>100</v>
      </c>
      <c r="U63" s="142">
        <f t="shared" si="20"/>
        <v>100</v>
      </c>
      <c r="V63" s="142">
        <f t="shared" si="20"/>
        <v>100</v>
      </c>
      <c r="W63" s="142">
        <f t="shared" si="21"/>
        <v>100</v>
      </c>
      <c r="X63" s="142">
        <f t="shared" si="21"/>
        <v>100</v>
      </c>
      <c r="Y63" s="142">
        <f t="shared" si="21"/>
        <v>100</v>
      </c>
      <c r="Z63" s="142">
        <f t="shared" si="21"/>
        <v>100</v>
      </c>
      <c r="AA63" s="142">
        <f t="shared" si="21"/>
        <v>100</v>
      </c>
      <c r="AB63" s="142">
        <f t="shared" si="21"/>
        <v>100</v>
      </c>
      <c r="AC63" s="142">
        <f t="shared" si="21"/>
        <v>100</v>
      </c>
      <c r="AD63" s="142">
        <f t="shared" si="21"/>
        <v>100</v>
      </c>
      <c r="AE63" s="142">
        <f t="shared" si="21"/>
        <v>100</v>
      </c>
      <c r="AF63" s="142">
        <f t="shared" si="21"/>
        <v>100</v>
      </c>
      <c r="AG63" s="142">
        <f t="shared" si="21"/>
        <v>100</v>
      </c>
      <c r="AH63" s="142">
        <f t="shared" si="21"/>
        <v>100</v>
      </c>
      <c r="AI63" s="142">
        <f t="shared" si="21"/>
        <v>100</v>
      </c>
      <c r="AJ63" s="142">
        <f t="shared" si="21"/>
        <v>100</v>
      </c>
      <c r="AK63" s="142">
        <f ca="1">IF(AND(AND($AK$3&lt;=B63,B63&lt;=$AK$1),B63&lt;&gt;""),1,0)</f>
        <v>1</v>
      </c>
      <c r="AL63" s="140">
        <f>IF(OR(F63="工事・メンテ（共用可）",F63="要調整"),0.5,1)</f>
        <v>1</v>
      </c>
      <c r="AM63" s="136">
        <v>1</v>
      </c>
    </row>
  </sheetData>
  <autoFilter ref="A3:AK63" xr:uid="{8A2B4F8B-2E82-4C0C-9572-F745CA3A8E59}">
    <filterColumn colId="2" showButton="0"/>
  </autoFilter>
  <mergeCells count="38">
    <mergeCell ref="AL3:AL4"/>
    <mergeCell ref="AM3:AM4"/>
    <mergeCell ref="AK3:AK4"/>
    <mergeCell ref="H3:H4"/>
    <mergeCell ref="I3:I4"/>
    <mergeCell ref="J3:J4"/>
    <mergeCell ref="K3:K4"/>
    <mergeCell ref="L3:L4"/>
    <mergeCell ref="A3:A4"/>
    <mergeCell ref="B3:B4"/>
    <mergeCell ref="C3:D3"/>
    <mergeCell ref="E3:E4"/>
    <mergeCell ref="F3:F4"/>
    <mergeCell ref="G3:G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G3:AG4"/>
    <mergeCell ref="AH3:AH4"/>
    <mergeCell ref="AI3:AI4"/>
    <mergeCell ref="AJ3:AJ4"/>
    <mergeCell ref="AB3:AB4"/>
    <mergeCell ref="AC3:AC4"/>
    <mergeCell ref="AD3:AD4"/>
    <mergeCell ref="AE3:AE4"/>
    <mergeCell ref="AF3:AF4"/>
  </mergeCells>
  <phoneticPr fontId="1"/>
  <conditionalFormatting sqref="E3:E63">
    <cfRule type="containsText" dxfId="9" priority="4" operator="containsText" text="浪江">
      <formula>NOT(ISERROR(SEARCH("浪江",E3)))</formula>
    </cfRule>
  </conditionalFormatting>
  <conditionalFormatting sqref="B3:G63">
    <cfRule type="expression" dxfId="8" priority="47">
      <formula>AND($G3="仮予約",OR($F3="視察(専有)",$F3="視察",$F3="見学",$F3="見学(専有)",$F3="下見"))</formula>
    </cfRule>
    <cfRule type="expression" dxfId="7" priority="48">
      <formula>$G3="キャンセル待ち"</formula>
    </cfRule>
    <cfRule type="expression" dxfId="6" priority="49">
      <formula>AND($G3="決定(承認)済",OR($F3="使用",$F3="使用(減免10割)",$F3="使用(減免5割)",$F3="使用(準備)",$F3="使用(営利)",$F3="休館日",$F3="RTF事業"))</formula>
    </cfRule>
    <cfRule type="expression" dxfId="5" priority="50">
      <formula>AND($G3="決定(承認)済",$F3="利用(専有)")</formula>
    </cfRule>
    <cfRule type="expression" dxfId="4" priority="51">
      <formula>AND($G3="決定(承認)済",OR($F3="視察(専有)",$F3="視察",$F3="見学",$F3="見学(専有)",$F3="下見"))</formula>
    </cfRule>
    <cfRule type="expression" dxfId="3" priority="52">
      <formula>AND($G3="決定(承認)済",$F3="工事・メンテ")</formula>
    </cfRule>
    <cfRule type="expression" dxfId="2" priority="53">
      <formula>OR($G3="取消",$G3="中止")</formula>
    </cfRule>
    <cfRule type="expression" dxfId="1" priority="54">
      <formula>AND($G3="決定(承認)済",$F3="要調整")</formula>
    </cfRule>
    <cfRule type="expression" dxfId="0" priority="55">
      <formula>AND($G3="仮予約",OR($F3="使用",$F3="利用(専有)",$F3="使用(減免10割)",$F3="使用(減免5割)",$F3="使用(準備)",$F3="使用(営利)",$F3="RTF事業"))</formula>
    </cfRule>
  </conditionalFormatting>
  <dataValidations count="3">
    <dataValidation type="decimal" allowBlank="1" showInputMessage="1" showErrorMessage="1" errorTitle="0~24の数字を入力してください" prompt="料金が発生する場合は使用料金委の設定どおりの時間を入力してください。" sqref="C3:D4" xr:uid="{E5929922-7B5C-443E-86DD-74D306669A44}">
      <formula1>0</formula1>
      <formula2>24</formula2>
    </dataValidation>
    <dataValidation type="date" allowBlank="1" showInputMessage="1" showErrorMessage="1" errorTitle="入力期間エラー" error="2023/1/1～2023/12/31の間でご入力ください。" sqref="B3:B4" xr:uid="{FAA19E66-7FDD-484C-A3C3-B1BC3C7350C8}">
      <formula1>44927</formula1>
      <formula2>45291</formula2>
    </dataValidation>
    <dataValidation type="date" allowBlank="1" showInputMessage="1" showErrorMessage="1" sqref="B5:B63" xr:uid="{B96E13E9-4450-40F3-AF28-0D705DC3B301}">
      <formula1>46388</formula1>
      <formula2>46752</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1.375" style="136" bestFit="1" customWidth="1"/>
    <col min="6" max="8" width="9.125" style="136" bestFit="1" customWidth="1"/>
    <col min="9" max="13" width="9" style="136"/>
    <col min="14" max="14" width="11.375" style="136" bestFit="1" customWidth="1"/>
    <col min="15" max="16384" width="9" style="136"/>
  </cols>
  <sheetData>
    <row r="1" spans="1:16">
      <c r="B1" s="137">
        <v>2027</v>
      </c>
      <c r="E1" s="141">
        <f>DATE(B1,1,4)</f>
        <v>46391</v>
      </c>
      <c r="F1" s="136">
        <f>WEEKDAY(E1)</f>
        <v>2</v>
      </c>
      <c r="G1" s="136">
        <f>IF(F1=1,-6,2-F1)</f>
        <v>0</v>
      </c>
      <c r="H1" s="136" t="s">
        <v>319</v>
      </c>
      <c r="N1" s="141">
        <f>DATE(B1,12,31)</f>
        <v>46752</v>
      </c>
      <c r="O1" s="136">
        <f>WEEKDAY(N1)</f>
        <v>6</v>
      </c>
      <c r="P1" s="136">
        <f>IF(O1=1,-6,2-O1)</f>
        <v>-4</v>
      </c>
    </row>
    <row r="2" spans="1:16">
      <c r="A2" s="136">
        <v>1</v>
      </c>
      <c r="B2" s="146">
        <f>E1+G1</f>
        <v>46391</v>
      </c>
      <c r="C2" s="145">
        <f ca="1">IF(OR(B2&lt;$E$3,B2&gt;$E$6),"",B2)</f>
        <v>46391</v>
      </c>
      <c r="D2" s="145">
        <v>46391</v>
      </c>
      <c r="E2" s="141">
        <f ca="1">TODAY()</f>
        <v>46135</v>
      </c>
      <c r="F2" s="136">
        <f ca="1">WEEKDAY(E2)</f>
        <v>5</v>
      </c>
      <c r="G2" s="136">
        <f ca="1">IF(F2=1,-6,2-F2)</f>
        <v>-3</v>
      </c>
      <c r="H2" s="136">
        <f ca="1">YEAR(TODAY())+1</f>
        <v>2027</v>
      </c>
      <c r="I2" s="136">
        <f ca="1">YEAR(TODAY())</f>
        <v>2026</v>
      </c>
      <c r="N2" s="141"/>
    </row>
    <row r="3" spans="1:16">
      <c r="A3" s="136">
        <v>2</v>
      </c>
      <c r="B3" s="145">
        <f>B2+7</f>
        <v>46398</v>
      </c>
      <c r="C3" s="145">
        <f ca="1">IF(OR(B3&lt;$E$3,B3&gt;$E$6),"",B3)</f>
        <v>46398</v>
      </c>
      <c r="D3" s="145">
        <v>46398</v>
      </c>
      <c r="E3" s="141">
        <f ca="1">E2+G2</f>
        <v>46132</v>
      </c>
      <c r="F3" s="136" t="s">
        <v>329</v>
      </c>
      <c r="N3" s="141">
        <f>DATE(B1,12,28)</f>
        <v>46749</v>
      </c>
      <c r="O3" s="136">
        <f>WEEKDAY(N3)</f>
        <v>3</v>
      </c>
      <c r="P3" s="136">
        <f>IF(O3=1,-6,2-O3)</f>
        <v>-1</v>
      </c>
    </row>
    <row r="4" spans="1:16">
      <c r="A4" s="136">
        <v>3</v>
      </c>
      <c r="B4" s="145">
        <f t="shared" ref="B4:B54" si="0">B3+7</f>
        <v>46405</v>
      </c>
      <c r="C4" s="145">
        <f t="shared" ref="C4:C54" ca="1" si="1">IF(OR(B4&lt;$E$3,B4&gt;$E$6),"",B4)</f>
        <v>46405</v>
      </c>
      <c r="D4" s="145">
        <v>46405</v>
      </c>
      <c r="E4" s="141">
        <f ca="1">EDATE(E2,12)-1</f>
        <v>46499</v>
      </c>
      <c r="F4" s="136" t="s">
        <v>327</v>
      </c>
      <c r="N4" s="141"/>
    </row>
    <row r="5" spans="1:16">
      <c r="A5" s="136">
        <v>4</v>
      </c>
      <c r="B5" s="145">
        <f t="shared" si="0"/>
        <v>46412</v>
      </c>
      <c r="C5" s="145">
        <f t="shared" ca="1" si="1"/>
        <v>46412</v>
      </c>
      <c r="D5" s="145">
        <v>46412</v>
      </c>
      <c r="E5" s="141">
        <f ca="1">DATE(H2,3,31)</f>
        <v>46477</v>
      </c>
      <c r="F5" s="136" t="s">
        <v>326</v>
      </c>
    </row>
    <row r="6" spans="1:16">
      <c r="A6" s="136">
        <v>5</v>
      </c>
      <c r="B6" s="145">
        <f t="shared" si="0"/>
        <v>46419</v>
      </c>
      <c r="C6" s="145">
        <f t="shared" ca="1" si="1"/>
        <v>46419</v>
      </c>
      <c r="D6" s="145">
        <v>46419</v>
      </c>
      <c r="E6" s="141">
        <f ca="1">IF(B1=I2,N3,IF($E$4&lt;=$E$5,E4,E5))</f>
        <v>46477</v>
      </c>
      <c r="F6" s="136">
        <f ca="1">WEEKDAY(E6)</f>
        <v>4</v>
      </c>
      <c r="G6" s="136">
        <f ca="1">IF(F6=1,-6,2-F6)</f>
        <v>-2</v>
      </c>
      <c r="H6" s="136" t="s">
        <v>324</v>
      </c>
      <c r="N6" s="141"/>
    </row>
    <row r="7" spans="1:16">
      <c r="A7" s="136">
        <v>6</v>
      </c>
      <c r="B7" s="145">
        <f t="shared" si="0"/>
        <v>46426</v>
      </c>
      <c r="C7" s="145">
        <f t="shared" ca="1" si="1"/>
        <v>46426</v>
      </c>
      <c r="D7" s="145">
        <v>46426</v>
      </c>
      <c r="E7" s="141">
        <f ca="1">E6+G6+6</f>
        <v>46481</v>
      </c>
      <c r="F7" s="136" t="s">
        <v>395</v>
      </c>
      <c r="N7" s="141"/>
    </row>
    <row r="8" spans="1:16">
      <c r="A8" s="136">
        <v>7</v>
      </c>
      <c r="B8" s="145">
        <f t="shared" si="0"/>
        <v>46433</v>
      </c>
      <c r="C8" s="145">
        <f t="shared" ca="1" si="1"/>
        <v>46433</v>
      </c>
      <c r="D8" s="145">
        <v>46433</v>
      </c>
    </row>
    <row r="9" spans="1:16">
      <c r="A9" s="136">
        <v>8</v>
      </c>
      <c r="B9" s="145">
        <f t="shared" si="0"/>
        <v>46440</v>
      </c>
      <c r="C9" s="145">
        <f t="shared" ca="1" si="1"/>
        <v>46440</v>
      </c>
      <c r="D9" s="145">
        <v>46440</v>
      </c>
      <c r="E9" s="136" t="s">
        <v>325</v>
      </c>
    </row>
    <row r="10" spans="1:16">
      <c r="A10" s="136">
        <v>9</v>
      </c>
      <c r="B10" s="145">
        <f t="shared" si="0"/>
        <v>46447</v>
      </c>
      <c r="C10" s="145">
        <f t="shared" ca="1" si="1"/>
        <v>46447</v>
      </c>
      <c r="D10" s="145">
        <v>46447</v>
      </c>
      <c r="E10" s="136" t="s">
        <v>328</v>
      </c>
    </row>
    <row r="11" spans="1:16">
      <c r="A11" s="136">
        <v>10</v>
      </c>
      <c r="B11" s="145">
        <f t="shared" si="0"/>
        <v>46454</v>
      </c>
      <c r="C11" s="145">
        <f t="shared" ca="1" si="1"/>
        <v>46454</v>
      </c>
      <c r="D11" s="145">
        <v>46454</v>
      </c>
    </row>
    <row r="12" spans="1:16">
      <c r="A12" s="136">
        <v>11</v>
      </c>
      <c r="B12" s="145">
        <f t="shared" si="0"/>
        <v>46461</v>
      </c>
      <c r="C12" s="145">
        <f t="shared" ca="1" si="1"/>
        <v>46461</v>
      </c>
      <c r="D12" s="145">
        <v>46461</v>
      </c>
      <c r="E12" s="136" t="s">
        <v>486</v>
      </c>
    </row>
    <row r="13" spans="1:16">
      <c r="A13" s="136">
        <v>12</v>
      </c>
      <c r="B13" s="145">
        <f t="shared" si="0"/>
        <v>46468</v>
      </c>
      <c r="C13" s="145">
        <f t="shared" ca="1" si="1"/>
        <v>46468</v>
      </c>
      <c r="D13" s="145">
        <v>46468</v>
      </c>
      <c r="E13" s="136" t="s">
        <v>485</v>
      </c>
    </row>
    <row r="14" spans="1:16">
      <c r="A14" s="136">
        <v>13</v>
      </c>
      <c r="B14" s="145">
        <f t="shared" si="0"/>
        <v>46475</v>
      </c>
      <c r="C14" s="145">
        <f t="shared" ca="1" si="1"/>
        <v>46475</v>
      </c>
      <c r="D14" s="145">
        <v>46475</v>
      </c>
    </row>
    <row r="15" spans="1:16">
      <c r="A15" s="136">
        <v>14</v>
      </c>
      <c r="B15" s="145">
        <f t="shared" si="0"/>
        <v>46482</v>
      </c>
      <c r="C15" s="145" t="str">
        <f t="shared" ca="1" si="1"/>
        <v/>
      </c>
      <c r="D15" s="145" t="s">
        <v>112</v>
      </c>
    </row>
    <row r="16" spans="1:16">
      <c r="A16" s="136">
        <v>15</v>
      </c>
      <c r="B16" s="145">
        <f t="shared" si="0"/>
        <v>46489</v>
      </c>
      <c r="C16" s="145" t="str">
        <f t="shared" ca="1" si="1"/>
        <v/>
      </c>
      <c r="D16" s="145" t="s">
        <v>112</v>
      </c>
    </row>
    <row r="17" spans="1:4">
      <c r="A17" s="136">
        <v>16</v>
      </c>
      <c r="B17" s="145">
        <f t="shared" si="0"/>
        <v>46496</v>
      </c>
      <c r="C17" s="145" t="str">
        <f t="shared" ca="1" si="1"/>
        <v/>
      </c>
      <c r="D17" s="145" t="s">
        <v>112</v>
      </c>
    </row>
    <row r="18" spans="1:4">
      <c r="A18" s="136">
        <v>17</v>
      </c>
      <c r="B18" s="145">
        <f t="shared" si="0"/>
        <v>46503</v>
      </c>
      <c r="C18" s="145" t="str">
        <f t="shared" ca="1" si="1"/>
        <v/>
      </c>
      <c r="D18" s="145" t="s">
        <v>112</v>
      </c>
    </row>
    <row r="19" spans="1:4">
      <c r="A19" s="136">
        <v>18</v>
      </c>
      <c r="B19" s="145">
        <f t="shared" si="0"/>
        <v>46510</v>
      </c>
      <c r="C19" s="145" t="str">
        <f t="shared" ca="1" si="1"/>
        <v/>
      </c>
      <c r="D19" s="145" t="s">
        <v>112</v>
      </c>
    </row>
    <row r="20" spans="1:4">
      <c r="A20" s="136">
        <v>19</v>
      </c>
      <c r="B20" s="145">
        <f t="shared" si="0"/>
        <v>46517</v>
      </c>
      <c r="C20" s="145" t="str">
        <f t="shared" ca="1" si="1"/>
        <v/>
      </c>
      <c r="D20" s="145" t="s">
        <v>112</v>
      </c>
    </row>
    <row r="21" spans="1:4">
      <c r="A21" s="136">
        <v>20</v>
      </c>
      <c r="B21" s="145">
        <f t="shared" si="0"/>
        <v>46524</v>
      </c>
      <c r="C21" s="145" t="str">
        <f t="shared" ca="1" si="1"/>
        <v/>
      </c>
      <c r="D21" s="145" t="s">
        <v>112</v>
      </c>
    </row>
    <row r="22" spans="1:4">
      <c r="A22" s="136">
        <v>21</v>
      </c>
      <c r="B22" s="145">
        <f t="shared" si="0"/>
        <v>46531</v>
      </c>
      <c r="C22" s="145" t="str">
        <f t="shared" ca="1" si="1"/>
        <v/>
      </c>
      <c r="D22" s="145" t="s">
        <v>112</v>
      </c>
    </row>
    <row r="23" spans="1:4">
      <c r="A23" s="136">
        <v>22</v>
      </c>
      <c r="B23" s="145">
        <f t="shared" si="0"/>
        <v>46538</v>
      </c>
      <c r="C23" s="145" t="str">
        <f t="shared" ca="1" si="1"/>
        <v/>
      </c>
      <c r="D23" s="145" t="s">
        <v>112</v>
      </c>
    </row>
    <row r="24" spans="1:4">
      <c r="A24" s="136">
        <v>23</v>
      </c>
      <c r="B24" s="145">
        <f t="shared" si="0"/>
        <v>46545</v>
      </c>
      <c r="C24" s="145" t="str">
        <f t="shared" ca="1" si="1"/>
        <v/>
      </c>
      <c r="D24" s="145" t="s">
        <v>112</v>
      </c>
    </row>
    <row r="25" spans="1:4">
      <c r="A25" s="136">
        <v>24</v>
      </c>
      <c r="B25" s="145">
        <f t="shared" si="0"/>
        <v>46552</v>
      </c>
      <c r="C25" s="145" t="str">
        <f t="shared" ca="1" si="1"/>
        <v/>
      </c>
      <c r="D25" s="145" t="s">
        <v>112</v>
      </c>
    </row>
    <row r="26" spans="1:4">
      <c r="A26" s="136">
        <v>25</v>
      </c>
      <c r="B26" s="145">
        <f t="shared" si="0"/>
        <v>46559</v>
      </c>
      <c r="C26" s="145" t="str">
        <f t="shared" ca="1" si="1"/>
        <v/>
      </c>
      <c r="D26" s="145" t="s">
        <v>112</v>
      </c>
    </row>
    <row r="27" spans="1:4">
      <c r="A27" s="136">
        <v>26</v>
      </c>
      <c r="B27" s="145">
        <f t="shared" si="0"/>
        <v>46566</v>
      </c>
      <c r="C27" s="145" t="str">
        <f t="shared" ca="1" si="1"/>
        <v/>
      </c>
      <c r="D27" s="145" t="s">
        <v>112</v>
      </c>
    </row>
    <row r="28" spans="1:4">
      <c r="A28" s="136">
        <v>27</v>
      </c>
      <c r="B28" s="145">
        <f t="shared" si="0"/>
        <v>46573</v>
      </c>
      <c r="C28" s="145" t="str">
        <f t="shared" ca="1" si="1"/>
        <v/>
      </c>
      <c r="D28" s="145" t="s">
        <v>112</v>
      </c>
    </row>
    <row r="29" spans="1:4">
      <c r="A29" s="136">
        <v>28</v>
      </c>
      <c r="B29" s="145">
        <f t="shared" si="0"/>
        <v>46580</v>
      </c>
      <c r="C29" s="145" t="str">
        <f t="shared" ca="1" si="1"/>
        <v/>
      </c>
      <c r="D29" s="145" t="s">
        <v>112</v>
      </c>
    </row>
    <row r="30" spans="1:4">
      <c r="A30" s="136">
        <v>29</v>
      </c>
      <c r="B30" s="145">
        <f t="shared" si="0"/>
        <v>46587</v>
      </c>
      <c r="C30" s="145" t="str">
        <f t="shared" ca="1" si="1"/>
        <v/>
      </c>
      <c r="D30" s="145" t="s">
        <v>112</v>
      </c>
    </row>
    <row r="31" spans="1:4">
      <c r="A31" s="136">
        <v>30</v>
      </c>
      <c r="B31" s="145">
        <f t="shared" si="0"/>
        <v>46594</v>
      </c>
      <c r="C31" s="145" t="str">
        <f t="shared" ca="1" si="1"/>
        <v/>
      </c>
      <c r="D31" s="145" t="s">
        <v>112</v>
      </c>
    </row>
    <row r="32" spans="1:4">
      <c r="A32" s="136">
        <v>31</v>
      </c>
      <c r="B32" s="145">
        <f t="shared" si="0"/>
        <v>46601</v>
      </c>
      <c r="C32" s="145" t="str">
        <f t="shared" ca="1" si="1"/>
        <v/>
      </c>
      <c r="D32" s="145" t="s">
        <v>112</v>
      </c>
    </row>
    <row r="33" spans="1:4">
      <c r="A33" s="136">
        <v>32</v>
      </c>
      <c r="B33" s="145">
        <f t="shared" si="0"/>
        <v>46608</v>
      </c>
      <c r="C33" s="145" t="str">
        <f t="shared" ca="1" si="1"/>
        <v/>
      </c>
      <c r="D33" s="145" t="s">
        <v>112</v>
      </c>
    </row>
    <row r="34" spans="1:4">
      <c r="A34" s="136">
        <v>33</v>
      </c>
      <c r="B34" s="145">
        <f t="shared" si="0"/>
        <v>46615</v>
      </c>
      <c r="C34" s="145" t="str">
        <f t="shared" ca="1" si="1"/>
        <v/>
      </c>
      <c r="D34" s="145" t="s">
        <v>112</v>
      </c>
    </row>
    <row r="35" spans="1:4">
      <c r="A35" s="136">
        <v>34</v>
      </c>
      <c r="B35" s="145">
        <f t="shared" si="0"/>
        <v>46622</v>
      </c>
      <c r="C35" s="145" t="str">
        <f t="shared" ca="1" si="1"/>
        <v/>
      </c>
      <c r="D35" s="145" t="s">
        <v>112</v>
      </c>
    </row>
    <row r="36" spans="1:4">
      <c r="A36" s="136">
        <v>35</v>
      </c>
      <c r="B36" s="145">
        <f t="shared" si="0"/>
        <v>46629</v>
      </c>
      <c r="C36" s="145" t="str">
        <f t="shared" ca="1" si="1"/>
        <v/>
      </c>
      <c r="D36" s="145" t="s">
        <v>112</v>
      </c>
    </row>
    <row r="37" spans="1:4">
      <c r="A37" s="136">
        <v>36</v>
      </c>
      <c r="B37" s="145">
        <f t="shared" si="0"/>
        <v>46636</v>
      </c>
      <c r="C37" s="145" t="str">
        <f t="shared" ca="1" si="1"/>
        <v/>
      </c>
      <c r="D37" s="145" t="s">
        <v>112</v>
      </c>
    </row>
    <row r="38" spans="1:4">
      <c r="A38" s="136">
        <v>37</v>
      </c>
      <c r="B38" s="145">
        <f t="shared" si="0"/>
        <v>46643</v>
      </c>
      <c r="C38" s="145" t="str">
        <f t="shared" ca="1" si="1"/>
        <v/>
      </c>
      <c r="D38" s="145" t="s">
        <v>112</v>
      </c>
    </row>
    <row r="39" spans="1:4">
      <c r="A39" s="136">
        <v>38</v>
      </c>
      <c r="B39" s="145">
        <f t="shared" si="0"/>
        <v>46650</v>
      </c>
      <c r="C39" s="145" t="str">
        <f t="shared" ca="1" si="1"/>
        <v/>
      </c>
      <c r="D39" s="145" t="s">
        <v>112</v>
      </c>
    </row>
    <row r="40" spans="1:4">
      <c r="A40" s="136">
        <v>39</v>
      </c>
      <c r="B40" s="145">
        <f t="shared" si="0"/>
        <v>46657</v>
      </c>
      <c r="C40" s="145" t="str">
        <f t="shared" ca="1" si="1"/>
        <v/>
      </c>
      <c r="D40" s="145" t="s">
        <v>112</v>
      </c>
    </row>
    <row r="41" spans="1:4">
      <c r="A41" s="136">
        <v>40</v>
      </c>
      <c r="B41" s="145">
        <f t="shared" si="0"/>
        <v>46664</v>
      </c>
      <c r="C41" s="145" t="str">
        <f t="shared" ca="1" si="1"/>
        <v/>
      </c>
      <c r="D41" s="145" t="s">
        <v>112</v>
      </c>
    </row>
    <row r="42" spans="1:4">
      <c r="A42" s="136">
        <v>41</v>
      </c>
      <c r="B42" s="145">
        <f t="shared" si="0"/>
        <v>46671</v>
      </c>
      <c r="C42" s="145" t="str">
        <f t="shared" ca="1" si="1"/>
        <v/>
      </c>
      <c r="D42" s="145" t="s">
        <v>112</v>
      </c>
    </row>
    <row r="43" spans="1:4">
      <c r="A43" s="136">
        <v>42</v>
      </c>
      <c r="B43" s="145">
        <f t="shared" si="0"/>
        <v>46678</v>
      </c>
      <c r="C43" s="145" t="str">
        <f t="shared" ca="1" si="1"/>
        <v/>
      </c>
      <c r="D43" s="145" t="s">
        <v>112</v>
      </c>
    </row>
    <row r="44" spans="1:4">
      <c r="A44" s="136">
        <v>43</v>
      </c>
      <c r="B44" s="145">
        <f t="shared" si="0"/>
        <v>46685</v>
      </c>
      <c r="C44" s="145" t="str">
        <f t="shared" ca="1" si="1"/>
        <v/>
      </c>
      <c r="D44" s="145" t="s">
        <v>112</v>
      </c>
    </row>
    <row r="45" spans="1:4">
      <c r="A45" s="136">
        <v>44</v>
      </c>
      <c r="B45" s="145">
        <f t="shared" si="0"/>
        <v>46692</v>
      </c>
      <c r="C45" s="145" t="str">
        <f t="shared" ca="1" si="1"/>
        <v/>
      </c>
      <c r="D45" s="145" t="s">
        <v>112</v>
      </c>
    </row>
    <row r="46" spans="1:4">
      <c r="A46" s="136">
        <v>45</v>
      </c>
      <c r="B46" s="145">
        <f t="shared" si="0"/>
        <v>46699</v>
      </c>
      <c r="C46" s="145" t="str">
        <f t="shared" ca="1" si="1"/>
        <v/>
      </c>
      <c r="D46" s="145" t="s">
        <v>112</v>
      </c>
    </row>
    <row r="47" spans="1:4">
      <c r="A47" s="136">
        <v>46</v>
      </c>
      <c r="B47" s="145">
        <f t="shared" si="0"/>
        <v>46706</v>
      </c>
      <c r="C47" s="145" t="str">
        <f t="shared" ca="1" si="1"/>
        <v/>
      </c>
      <c r="D47" s="145" t="s">
        <v>112</v>
      </c>
    </row>
    <row r="48" spans="1:4">
      <c r="A48" s="136">
        <v>47</v>
      </c>
      <c r="B48" s="145">
        <f t="shared" si="0"/>
        <v>46713</v>
      </c>
      <c r="C48" s="145" t="str">
        <f t="shared" ca="1" si="1"/>
        <v/>
      </c>
      <c r="D48" s="145" t="s">
        <v>112</v>
      </c>
    </row>
    <row r="49" spans="1:4">
      <c r="A49" s="136">
        <v>48</v>
      </c>
      <c r="B49" s="145">
        <f t="shared" si="0"/>
        <v>46720</v>
      </c>
      <c r="C49" s="145" t="str">
        <f t="shared" ca="1" si="1"/>
        <v/>
      </c>
      <c r="D49" s="145" t="s">
        <v>112</v>
      </c>
    </row>
    <row r="50" spans="1:4">
      <c r="A50" s="136">
        <v>49</v>
      </c>
      <c r="B50" s="145">
        <f t="shared" si="0"/>
        <v>46727</v>
      </c>
      <c r="C50" s="145" t="str">
        <f t="shared" ca="1" si="1"/>
        <v/>
      </c>
      <c r="D50" s="145" t="s">
        <v>112</v>
      </c>
    </row>
    <row r="51" spans="1:4">
      <c r="A51" s="136">
        <v>50</v>
      </c>
      <c r="B51" s="145">
        <f t="shared" si="0"/>
        <v>46734</v>
      </c>
      <c r="C51" s="145" t="str">
        <f t="shared" ca="1" si="1"/>
        <v/>
      </c>
      <c r="D51" s="145" t="s">
        <v>112</v>
      </c>
    </row>
    <row r="52" spans="1:4">
      <c r="A52" s="136">
        <v>51</v>
      </c>
      <c r="B52" s="145">
        <f t="shared" si="0"/>
        <v>46741</v>
      </c>
      <c r="C52" s="145" t="str">
        <f t="shared" ca="1" si="1"/>
        <v/>
      </c>
      <c r="D52" s="145" t="s">
        <v>112</v>
      </c>
    </row>
    <row r="53" spans="1:4">
      <c r="A53" s="136">
        <v>52</v>
      </c>
      <c r="B53" s="145">
        <f t="shared" si="0"/>
        <v>46748</v>
      </c>
      <c r="C53" s="145" t="str">
        <f t="shared" ca="1" si="1"/>
        <v/>
      </c>
      <c r="D53" s="145" t="s">
        <v>112</v>
      </c>
    </row>
    <row r="54" spans="1:4">
      <c r="A54" s="136">
        <v>53</v>
      </c>
      <c r="B54" s="145">
        <f t="shared" si="0"/>
        <v>46755</v>
      </c>
      <c r="C54" s="145" t="str">
        <f t="shared" ca="1" si="1"/>
        <v/>
      </c>
      <c r="D54" s="145" t="s">
        <v>112</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113</v>
      </c>
      <c r="C1" t="s">
        <v>114</v>
      </c>
      <c r="D1" t="s">
        <v>310</v>
      </c>
    </row>
    <row r="2" spans="2:5">
      <c r="B2" t="s">
        <v>28</v>
      </c>
      <c r="C2" s="11" t="s">
        <v>151</v>
      </c>
      <c r="D2" s="11" t="s">
        <v>311</v>
      </c>
      <c r="E2" t="s">
        <v>136</v>
      </c>
    </row>
    <row r="3" spans="2:5">
      <c r="B3" t="s">
        <v>99</v>
      </c>
      <c r="C3" s="11" t="s">
        <v>152</v>
      </c>
      <c r="D3" s="11" t="s">
        <v>311</v>
      </c>
      <c r="E3" t="s">
        <v>136</v>
      </c>
    </row>
    <row r="4" spans="2:5">
      <c r="B4" t="s">
        <v>39</v>
      </c>
      <c r="C4" s="11" t="s">
        <v>153</v>
      </c>
      <c r="D4" s="11" t="s">
        <v>311</v>
      </c>
    </row>
    <row r="5" spans="2:5">
      <c r="B5" s="50" t="s">
        <v>40</v>
      </c>
      <c r="C5" s="11" t="s">
        <v>154</v>
      </c>
      <c r="D5" s="11" t="s">
        <v>311</v>
      </c>
    </row>
    <row r="6" spans="2:5">
      <c r="B6" s="185" t="s">
        <v>41</v>
      </c>
      <c r="C6" s="11" t="s">
        <v>155</v>
      </c>
      <c r="D6" s="11" t="s">
        <v>311</v>
      </c>
    </row>
    <row r="7" spans="2:5">
      <c r="B7" s="185" t="s">
        <v>42</v>
      </c>
      <c r="C7" s="11" t="s">
        <v>156</v>
      </c>
      <c r="D7" s="11" t="s">
        <v>311</v>
      </c>
    </row>
    <row r="8" spans="2:5">
      <c r="B8" s="186" t="s">
        <v>445</v>
      </c>
      <c r="C8" s="11" t="s">
        <v>157</v>
      </c>
      <c r="D8" s="11" t="s">
        <v>311</v>
      </c>
    </row>
    <row r="9" spans="2:5">
      <c r="B9" t="s">
        <v>2</v>
      </c>
      <c r="C9" s="11" t="s">
        <v>158</v>
      </c>
      <c r="D9" s="11" t="s">
        <v>311</v>
      </c>
    </row>
    <row r="10" spans="2:5">
      <c r="B10" t="s">
        <v>91</v>
      </c>
      <c r="C10" s="11" t="s">
        <v>159</v>
      </c>
      <c r="D10" s="11" t="s">
        <v>311</v>
      </c>
    </row>
    <row r="11" spans="2:5">
      <c r="B11" s="50" t="s">
        <v>92</v>
      </c>
      <c r="C11" s="11" t="s">
        <v>160</v>
      </c>
      <c r="D11" s="11" t="s">
        <v>311</v>
      </c>
    </row>
    <row r="12" spans="2:5">
      <c r="B12" s="185" t="s">
        <v>94</v>
      </c>
      <c r="C12" s="11" t="s">
        <v>161</v>
      </c>
      <c r="D12" s="11" t="s">
        <v>311</v>
      </c>
    </row>
    <row r="13" spans="2:5">
      <c r="B13" s="185" t="s">
        <v>93</v>
      </c>
      <c r="C13" s="11" t="s">
        <v>162</v>
      </c>
      <c r="D13" s="11" t="s">
        <v>311</v>
      </c>
    </row>
    <row r="14" spans="2:5">
      <c r="B14" s="186" t="s">
        <v>446</v>
      </c>
      <c r="C14" s="11" t="s">
        <v>163</v>
      </c>
      <c r="D14" s="11" t="s">
        <v>311</v>
      </c>
    </row>
    <row r="15" spans="2:5">
      <c r="B15" t="s">
        <v>43</v>
      </c>
      <c r="C15" s="11" t="s">
        <v>164</v>
      </c>
      <c r="D15" s="11" t="s">
        <v>311</v>
      </c>
    </row>
    <row r="16" spans="2:5">
      <c r="B16" t="s">
        <v>44</v>
      </c>
      <c r="C16" s="11" t="s">
        <v>165</v>
      </c>
      <c r="D16" s="11" t="s">
        <v>311</v>
      </c>
    </row>
    <row r="17" spans="2:4">
      <c r="B17" s="50" t="s">
        <v>45</v>
      </c>
      <c r="C17" s="11" t="s">
        <v>166</v>
      </c>
      <c r="D17" s="11" t="s">
        <v>311</v>
      </c>
    </row>
    <row r="18" spans="2:4">
      <c r="B18" s="185" t="s">
        <v>46</v>
      </c>
      <c r="C18" s="11" t="s">
        <v>167</v>
      </c>
      <c r="D18" s="11" t="s">
        <v>311</v>
      </c>
    </row>
    <row r="19" spans="2:4">
      <c r="B19" t="s">
        <v>90</v>
      </c>
      <c r="C19" s="11" t="s">
        <v>320</v>
      </c>
      <c r="D19" s="11" t="s">
        <v>311</v>
      </c>
    </row>
    <row r="20" spans="2:4">
      <c r="B20" t="s">
        <v>89</v>
      </c>
      <c r="C20" s="11" t="s">
        <v>168</v>
      </c>
      <c r="D20" s="11" t="s">
        <v>311</v>
      </c>
    </row>
    <row r="21" spans="2:4">
      <c r="B21" t="s">
        <v>109</v>
      </c>
      <c r="C21" s="11" t="s">
        <v>169</v>
      </c>
      <c r="D21" s="11" t="s">
        <v>311</v>
      </c>
    </row>
    <row r="22" spans="2:4">
      <c r="B22" t="s">
        <v>48</v>
      </c>
      <c r="C22" s="11" t="s">
        <v>170</v>
      </c>
      <c r="D22" s="11" t="s">
        <v>311</v>
      </c>
    </row>
    <row r="23" spans="2:4">
      <c r="B23" t="s">
        <v>49</v>
      </c>
      <c r="C23" s="11" t="s">
        <v>171</v>
      </c>
      <c r="D23" s="11" t="s">
        <v>311</v>
      </c>
    </row>
    <row r="24" spans="2:4">
      <c r="B24" t="s">
        <v>50</v>
      </c>
      <c r="C24" s="11" t="s">
        <v>172</v>
      </c>
      <c r="D24" s="11" t="s">
        <v>311</v>
      </c>
    </row>
    <row r="25" spans="2:4">
      <c r="B25" t="s">
        <v>52</v>
      </c>
      <c r="C25" s="11" t="s">
        <v>173</v>
      </c>
      <c r="D25" s="11" t="s">
        <v>311</v>
      </c>
    </row>
    <row r="26" spans="2:4">
      <c r="B26" t="s">
        <v>31</v>
      </c>
      <c r="C26" s="11" t="s">
        <v>174</v>
      </c>
      <c r="D26" s="11" t="s">
        <v>311</v>
      </c>
    </row>
    <row r="27" spans="2:4">
      <c r="B27" s="50" t="s">
        <v>53</v>
      </c>
      <c r="C27" s="11" t="s">
        <v>175</v>
      </c>
      <c r="D27" s="11" t="s">
        <v>311</v>
      </c>
    </row>
    <row r="28" spans="2:4">
      <c r="B28" s="185" t="s">
        <v>30</v>
      </c>
      <c r="C28" s="11" t="s">
        <v>176</v>
      </c>
      <c r="D28" s="11" t="s">
        <v>311</v>
      </c>
    </row>
    <row r="29" spans="2:4">
      <c r="B29" s="185" t="s">
        <v>60</v>
      </c>
      <c r="C29" s="11" t="s">
        <v>177</v>
      </c>
      <c r="D29" s="11" t="s">
        <v>311</v>
      </c>
    </row>
    <row r="30" spans="2:4">
      <c r="B30" s="185" t="s">
        <v>61</v>
      </c>
      <c r="C30" s="11" t="s">
        <v>178</v>
      </c>
      <c r="D30" s="11" t="s">
        <v>311</v>
      </c>
    </row>
    <row r="31" spans="2:4">
      <c r="B31" s="185" t="s">
        <v>58</v>
      </c>
      <c r="C31" s="11" t="s">
        <v>179</v>
      </c>
      <c r="D31" s="11" t="s">
        <v>311</v>
      </c>
    </row>
    <row r="32" spans="2:4">
      <c r="B32" t="s">
        <v>59</v>
      </c>
      <c r="C32" s="11" t="s">
        <v>180</v>
      </c>
      <c r="D32" s="11" t="s">
        <v>311</v>
      </c>
    </row>
    <row r="33" spans="2:4">
      <c r="B33" t="s">
        <v>54</v>
      </c>
      <c r="C33" s="11" t="s">
        <v>181</v>
      </c>
      <c r="D33" s="11" t="s">
        <v>311</v>
      </c>
    </row>
    <row r="34" spans="2:4">
      <c r="B34" t="s">
        <v>57</v>
      </c>
      <c r="C34" s="11" t="s">
        <v>182</v>
      </c>
      <c r="D34" s="11" t="s">
        <v>311</v>
      </c>
    </row>
    <row r="35" spans="2:4">
      <c r="B35" t="s">
        <v>55</v>
      </c>
      <c r="C35" s="11" t="s">
        <v>183</v>
      </c>
      <c r="D35" s="11" t="s">
        <v>311</v>
      </c>
    </row>
    <row r="36" spans="2:4">
      <c r="B36" t="s">
        <v>56</v>
      </c>
      <c r="C36" s="11" t="s">
        <v>184</v>
      </c>
      <c r="D36" s="11" t="s">
        <v>311</v>
      </c>
    </row>
    <row r="37" spans="2:4">
      <c r="B37" t="s">
        <v>62</v>
      </c>
      <c r="C37" s="11" t="s">
        <v>185</v>
      </c>
      <c r="D37" s="11" t="s">
        <v>311</v>
      </c>
    </row>
    <row r="38" spans="2:4">
      <c r="B38" t="s">
        <v>65</v>
      </c>
      <c r="C38" s="11" t="s">
        <v>186</v>
      </c>
      <c r="D38" s="11" t="s">
        <v>311</v>
      </c>
    </row>
    <row r="39" spans="2:4">
      <c r="B39" t="s">
        <v>33</v>
      </c>
      <c r="C39" s="11" t="s">
        <v>187</v>
      </c>
      <c r="D39" s="11" t="s">
        <v>311</v>
      </c>
    </row>
    <row r="40" spans="2:4">
      <c r="B40" t="s">
        <v>32</v>
      </c>
      <c r="C40" s="11" t="s">
        <v>188</v>
      </c>
      <c r="D40" s="11" t="s">
        <v>311</v>
      </c>
    </row>
    <row r="41" spans="2:4">
      <c r="B41" t="s">
        <v>34</v>
      </c>
      <c r="C41" s="11" t="s">
        <v>189</v>
      </c>
      <c r="D41" s="11" t="s">
        <v>311</v>
      </c>
    </row>
    <row r="42" spans="2:4">
      <c r="B42" t="s">
        <v>35</v>
      </c>
      <c r="C42" s="11" t="s">
        <v>190</v>
      </c>
      <c r="D42" s="11" t="s">
        <v>311</v>
      </c>
    </row>
    <row r="43" spans="2:4">
      <c r="B43" t="s">
        <v>36</v>
      </c>
      <c r="C43" s="11" t="s">
        <v>191</v>
      </c>
      <c r="D43" s="11" t="s">
        <v>311</v>
      </c>
    </row>
    <row r="44" spans="2:4">
      <c r="B44" t="s">
        <v>37</v>
      </c>
      <c r="C44" s="11" t="s">
        <v>192</v>
      </c>
      <c r="D44" s="11" t="s">
        <v>311</v>
      </c>
    </row>
    <row r="45" spans="2:4">
      <c r="B45" t="s">
        <v>66</v>
      </c>
      <c r="C45" s="11" t="s">
        <v>193</v>
      </c>
      <c r="D45" s="11" t="s">
        <v>311</v>
      </c>
    </row>
    <row r="46" spans="2:4">
      <c r="B46" s="50" t="s">
        <v>67</v>
      </c>
      <c r="C46" s="11" t="s">
        <v>194</v>
      </c>
      <c r="D46" s="11" t="s">
        <v>311</v>
      </c>
    </row>
    <row r="47" spans="2:4">
      <c r="B47" t="s">
        <v>68</v>
      </c>
      <c r="C47" s="11" t="s">
        <v>195</v>
      </c>
      <c r="D47" s="11" t="s">
        <v>311</v>
      </c>
    </row>
    <row r="48" spans="2:4">
      <c r="B48" t="s">
        <v>69</v>
      </c>
      <c r="C48" s="11" t="s">
        <v>196</v>
      </c>
      <c r="D48" s="11" t="s">
        <v>311</v>
      </c>
    </row>
    <row r="49" spans="2:4">
      <c r="B49" t="s">
        <v>74</v>
      </c>
      <c r="C49" s="11" t="s">
        <v>197</v>
      </c>
      <c r="D49" s="11" t="s">
        <v>311</v>
      </c>
    </row>
    <row r="50" spans="2:4">
      <c r="B50" s="50" t="s">
        <v>75</v>
      </c>
      <c r="C50" s="11" t="s">
        <v>198</v>
      </c>
      <c r="D50" s="11" t="s">
        <v>311</v>
      </c>
    </row>
    <row r="51" spans="2:4">
      <c r="B51" t="s">
        <v>70</v>
      </c>
      <c r="C51" s="11" t="s">
        <v>199</v>
      </c>
      <c r="D51" s="11" t="s">
        <v>311</v>
      </c>
    </row>
    <row r="52" spans="2:4">
      <c r="B52" t="s">
        <v>71</v>
      </c>
      <c r="C52" s="11" t="s">
        <v>200</v>
      </c>
      <c r="D52" s="11" t="s">
        <v>311</v>
      </c>
    </row>
    <row r="53" spans="2:4">
      <c r="B53" t="s">
        <v>72</v>
      </c>
      <c r="C53" s="11" t="s">
        <v>201</v>
      </c>
      <c r="D53" s="11" t="s">
        <v>311</v>
      </c>
    </row>
    <row r="54" spans="2:4">
      <c r="B54" t="s">
        <v>73</v>
      </c>
      <c r="C54" s="11" t="s">
        <v>202</v>
      </c>
      <c r="D54" s="11" t="s">
        <v>311</v>
      </c>
    </row>
    <row r="55" spans="2:4">
      <c r="B55" t="s">
        <v>76</v>
      </c>
      <c r="C55" s="11" t="s">
        <v>203</v>
      </c>
      <c r="D55" s="11" t="s">
        <v>311</v>
      </c>
    </row>
    <row r="56" spans="2:4">
      <c r="B56" s="50" t="s">
        <v>77</v>
      </c>
      <c r="C56" s="11" t="s">
        <v>204</v>
      </c>
      <c r="D56" s="11" t="s">
        <v>311</v>
      </c>
    </row>
    <row r="57" spans="2:4">
      <c r="B57" s="185" t="s">
        <v>78</v>
      </c>
      <c r="C57" s="11" t="s">
        <v>205</v>
      </c>
      <c r="D57" s="11" t="s">
        <v>311</v>
      </c>
    </row>
    <row r="58" spans="2:4">
      <c r="B58" s="185" t="s">
        <v>79</v>
      </c>
      <c r="C58" s="11" t="s">
        <v>206</v>
      </c>
      <c r="D58" s="11" t="s">
        <v>311</v>
      </c>
    </row>
    <row r="59" spans="2:4">
      <c r="B59" s="185" t="s">
        <v>80</v>
      </c>
      <c r="C59" s="11" t="s">
        <v>207</v>
      </c>
      <c r="D59" s="11" t="s">
        <v>311</v>
      </c>
    </row>
    <row r="60" spans="2:4">
      <c r="B60" s="185" t="s">
        <v>81</v>
      </c>
      <c r="C60" s="11" t="s">
        <v>208</v>
      </c>
      <c r="D60" s="11" t="s">
        <v>311</v>
      </c>
    </row>
    <row r="61" spans="2:4">
      <c r="B61" s="185" t="s">
        <v>82</v>
      </c>
      <c r="C61" s="11" t="s">
        <v>209</v>
      </c>
      <c r="D61" s="11" t="s">
        <v>311</v>
      </c>
    </row>
    <row r="62" spans="2:4">
      <c r="B62" t="s">
        <v>64</v>
      </c>
      <c r="C62" s="11" t="s">
        <v>210</v>
      </c>
      <c r="D62" s="11" t="s">
        <v>311</v>
      </c>
    </row>
    <row r="63" spans="2:4">
      <c r="B63" t="s">
        <v>63</v>
      </c>
      <c r="C63" s="11" t="s">
        <v>211</v>
      </c>
      <c r="D63" s="11" t="s">
        <v>311</v>
      </c>
    </row>
    <row r="64" spans="2:4">
      <c r="B64" t="s">
        <v>87</v>
      </c>
      <c r="C64" s="11" t="s">
        <v>212</v>
      </c>
      <c r="D64" s="11" t="s">
        <v>311</v>
      </c>
    </row>
    <row r="65" spans="2:4">
      <c r="B65" t="s">
        <v>88</v>
      </c>
      <c r="C65" s="11" t="s">
        <v>213</v>
      </c>
      <c r="D65" s="11" t="s">
        <v>311</v>
      </c>
    </row>
    <row r="66" spans="2:4">
      <c r="B66" t="s">
        <v>84</v>
      </c>
      <c r="C66" s="11" t="s">
        <v>214</v>
      </c>
      <c r="D66" s="11" t="s">
        <v>311</v>
      </c>
    </row>
    <row r="67" spans="2:4">
      <c r="B67" t="s">
        <v>85</v>
      </c>
      <c r="C67" s="11" t="s">
        <v>215</v>
      </c>
      <c r="D67" s="11" t="s">
        <v>311</v>
      </c>
    </row>
    <row r="68" spans="2:4">
      <c r="B68" t="s">
        <v>83</v>
      </c>
      <c r="C68" s="11" t="s">
        <v>216</v>
      </c>
      <c r="D68" s="11" t="s">
        <v>311</v>
      </c>
    </row>
    <row r="69" spans="2:4">
      <c r="B69" t="s">
        <v>86</v>
      </c>
      <c r="C69" s="11" t="s">
        <v>217</v>
      </c>
      <c r="D69" s="11" t="s">
        <v>311</v>
      </c>
    </row>
    <row r="70" spans="2:4">
      <c r="B70" t="s">
        <v>51</v>
      </c>
      <c r="C70" s="11" t="s">
        <v>218</v>
      </c>
      <c r="D70" s="11" t="s">
        <v>311</v>
      </c>
    </row>
    <row r="71" spans="2:4">
      <c r="B71" t="s">
        <v>317</v>
      </c>
      <c r="C71" s="11" t="s">
        <v>219</v>
      </c>
      <c r="D71" s="11" t="s">
        <v>311</v>
      </c>
    </row>
    <row r="72" spans="2:4">
      <c r="B72" t="s">
        <v>224</v>
      </c>
      <c r="C72" s="11" t="s">
        <v>247</v>
      </c>
      <c r="D72" s="11" t="s">
        <v>311</v>
      </c>
    </row>
    <row r="73" spans="2:4">
      <c r="B73" t="s">
        <v>225</v>
      </c>
      <c r="C73" s="11" t="s">
        <v>248</v>
      </c>
      <c r="D73" s="11" t="s">
        <v>311</v>
      </c>
    </row>
    <row r="74" spans="2:4">
      <c r="B74" t="s">
        <v>226</v>
      </c>
      <c r="C74" s="11" t="s">
        <v>249</v>
      </c>
      <c r="D74" s="11" t="s">
        <v>311</v>
      </c>
    </row>
    <row r="75" spans="2:4">
      <c r="B75" t="s">
        <v>227</v>
      </c>
      <c r="C75" s="11" t="s">
        <v>250</v>
      </c>
      <c r="D75" s="11" t="s">
        <v>311</v>
      </c>
    </row>
    <row r="76" spans="2:4">
      <c r="B76" t="s">
        <v>228</v>
      </c>
      <c r="C76" s="11" t="s">
        <v>251</v>
      </c>
      <c r="D76" s="11" t="s">
        <v>311</v>
      </c>
    </row>
    <row r="77" spans="2:4">
      <c r="B77" t="s">
        <v>229</v>
      </c>
      <c r="C77" s="11" t="s">
        <v>252</v>
      </c>
      <c r="D77" s="11" t="s">
        <v>311</v>
      </c>
    </row>
    <row r="78" spans="2:4">
      <c r="B78" s="50" t="s">
        <v>231</v>
      </c>
      <c r="C78" s="11" t="s">
        <v>444</v>
      </c>
      <c r="D78" s="11" t="s">
        <v>311</v>
      </c>
    </row>
    <row r="79" spans="2:4">
      <c r="B79" s="185" t="s">
        <v>230</v>
      </c>
      <c r="C79" s="11" t="s">
        <v>443</v>
      </c>
      <c r="D79" s="11" t="s">
        <v>311</v>
      </c>
    </row>
    <row r="80" spans="2:4">
      <c r="B80" t="s">
        <v>232</v>
      </c>
      <c r="C80" s="11" t="s">
        <v>255</v>
      </c>
      <c r="D80" s="11" t="s">
        <v>313</v>
      </c>
    </row>
    <row r="81" spans="2:4">
      <c r="B81" t="s">
        <v>233</v>
      </c>
      <c r="C81" s="11" t="s">
        <v>256</v>
      </c>
      <c r="D81" s="11" t="s">
        <v>312</v>
      </c>
    </row>
    <row r="82" spans="2:4">
      <c r="B82" t="s">
        <v>234</v>
      </c>
      <c r="C82" s="11" t="s">
        <v>257</v>
      </c>
      <c r="D82" s="11" t="s">
        <v>312</v>
      </c>
    </row>
    <row r="83" spans="2:4">
      <c r="B83" t="s">
        <v>235</v>
      </c>
      <c r="C83" s="11" t="s">
        <v>258</v>
      </c>
      <c r="D83" s="11" t="s">
        <v>313</v>
      </c>
    </row>
    <row r="84" spans="2:4">
      <c r="B84" t="s">
        <v>236</v>
      </c>
      <c r="C84" s="11" t="s">
        <v>259</v>
      </c>
      <c r="D84" s="11" t="s">
        <v>311</v>
      </c>
    </row>
    <row r="85" spans="2:4">
      <c r="B85" t="s">
        <v>237</v>
      </c>
      <c r="C85" s="11" t="s">
        <v>260</v>
      </c>
      <c r="D85" s="11" t="s">
        <v>311</v>
      </c>
    </row>
    <row r="86" spans="2:4">
      <c r="B86" t="s">
        <v>238</v>
      </c>
      <c r="C86" s="11" t="s">
        <v>261</v>
      </c>
      <c r="D86" s="11" t="s">
        <v>314</v>
      </c>
    </row>
    <row r="87" spans="2:4">
      <c r="B87" t="s">
        <v>239</v>
      </c>
      <c r="C87" s="11" t="s">
        <v>262</v>
      </c>
      <c r="D87" s="11" t="s">
        <v>312</v>
      </c>
    </row>
    <row r="88" spans="2:4">
      <c r="B88" t="s">
        <v>240</v>
      </c>
      <c r="C88" s="11" t="s">
        <v>263</v>
      </c>
      <c r="D88" s="11" t="s">
        <v>311</v>
      </c>
    </row>
    <row r="89" spans="2:4">
      <c r="B89" t="s">
        <v>241</v>
      </c>
      <c r="C89" s="11" t="s">
        <v>264</v>
      </c>
      <c r="D89" s="11" t="s">
        <v>311</v>
      </c>
    </row>
    <row r="90" spans="2:4">
      <c r="B90" t="s">
        <v>242</v>
      </c>
      <c r="C90" s="11" t="s">
        <v>265</v>
      </c>
      <c r="D90" s="11" t="s">
        <v>311</v>
      </c>
    </row>
    <row r="91" spans="2:4">
      <c r="B91" t="s">
        <v>243</v>
      </c>
      <c r="C91" s="11" t="s">
        <v>266</v>
      </c>
      <c r="D91" s="11" t="s">
        <v>311</v>
      </c>
    </row>
    <row r="92" spans="2:4">
      <c r="B92" t="s">
        <v>244</v>
      </c>
      <c r="C92" s="11" t="s">
        <v>267</v>
      </c>
      <c r="D92" s="11" t="s">
        <v>311</v>
      </c>
    </row>
    <row r="93" spans="2:4">
      <c r="B93" t="s">
        <v>245</v>
      </c>
      <c r="C93" s="11" t="s">
        <v>268</v>
      </c>
      <c r="D93" s="11" t="s">
        <v>312</v>
      </c>
    </row>
    <row r="94" spans="2:4">
      <c r="B94" t="s">
        <v>246</v>
      </c>
      <c r="C94" s="11" t="s">
        <v>269</v>
      </c>
      <c r="D94" s="11" t="s">
        <v>311</v>
      </c>
    </row>
    <row r="95" spans="2:4">
      <c r="B95" t="s">
        <v>115</v>
      </c>
      <c r="C95" s="11">
        <v>999</v>
      </c>
      <c r="D95" s="11" t="s">
        <v>311</v>
      </c>
    </row>
    <row r="96" spans="2:4">
      <c r="B96" t="s">
        <v>480</v>
      </c>
      <c r="C96" s="11" t="s">
        <v>481</v>
      </c>
      <c r="D96" s="11" t="s">
        <v>311</v>
      </c>
    </row>
    <row r="130" spans="3:8">
      <c r="C130">
        <v>1</v>
      </c>
      <c r="G130">
        <v>1</v>
      </c>
      <c r="H130" s="1" t="s">
        <v>90</v>
      </c>
    </row>
    <row r="131" spans="3:8">
      <c r="C131">
        <v>2</v>
      </c>
      <c r="G131">
        <v>2</v>
      </c>
      <c r="H131" s="1" t="s">
        <v>89</v>
      </c>
    </row>
    <row r="132" spans="3:8">
      <c r="C132">
        <v>3</v>
      </c>
      <c r="G132">
        <v>3</v>
      </c>
      <c r="H132" s="3" t="s">
        <v>86</v>
      </c>
    </row>
    <row r="133" spans="3:8" ht="37.5">
      <c r="C133">
        <v>4</v>
      </c>
      <c r="G133">
        <v>4</v>
      </c>
      <c r="H133" s="2" t="s">
        <v>60</v>
      </c>
    </row>
    <row r="134" spans="3:8" ht="37.5">
      <c r="C134">
        <v>5</v>
      </c>
      <c r="G134">
        <v>5</v>
      </c>
      <c r="H134" s="2" t="s">
        <v>30</v>
      </c>
    </row>
    <row r="135" spans="3:8" ht="37.5">
      <c r="C135">
        <v>6</v>
      </c>
      <c r="G135">
        <v>6</v>
      </c>
      <c r="H135" s="2" t="s">
        <v>61</v>
      </c>
    </row>
    <row r="136" spans="3:8" ht="37.5">
      <c r="C136">
        <v>7</v>
      </c>
      <c r="G136">
        <v>7</v>
      </c>
      <c r="H136" s="2" t="s">
        <v>53</v>
      </c>
    </row>
    <row r="137" spans="3:8">
      <c r="C137">
        <v>8</v>
      </c>
      <c r="G137">
        <v>8</v>
      </c>
      <c r="H137" s="2" t="s">
        <v>57</v>
      </c>
    </row>
    <row r="138" spans="3:8">
      <c r="C138">
        <v>9</v>
      </c>
      <c r="G138">
        <v>9</v>
      </c>
      <c r="H138" s="2" t="s">
        <v>76</v>
      </c>
    </row>
    <row r="139" spans="3:8" ht="37.5">
      <c r="C139">
        <v>10</v>
      </c>
      <c r="G139">
        <v>10</v>
      </c>
      <c r="H139" s="2" t="s">
        <v>78</v>
      </c>
    </row>
    <row r="140" spans="3:8" ht="37.5">
      <c r="C140">
        <v>11</v>
      </c>
      <c r="G140">
        <v>11</v>
      </c>
      <c r="H140" s="2" t="s">
        <v>79</v>
      </c>
    </row>
    <row r="141" spans="3:8" ht="37.5">
      <c r="C141">
        <v>12</v>
      </c>
      <c r="G141">
        <v>12</v>
      </c>
      <c r="H141" s="2" t="s">
        <v>82</v>
      </c>
    </row>
    <row r="142" spans="3:8" ht="37.5">
      <c r="C142">
        <v>13</v>
      </c>
      <c r="G142">
        <v>13</v>
      </c>
      <c r="H142" s="2" t="s">
        <v>81</v>
      </c>
    </row>
    <row r="143" spans="3:8" ht="37.5">
      <c r="C143">
        <v>14</v>
      </c>
      <c r="G143">
        <v>14</v>
      </c>
      <c r="H143" s="2" t="s">
        <v>77</v>
      </c>
    </row>
    <row r="144" spans="3:8" ht="37.5">
      <c r="C144">
        <v>15</v>
      </c>
      <c r="G144">
        <v>15</v>
      </c>
      <c r="H144" s="2" t="s">
        <v>80</v>
      </c>
    </row>
    <row r="145" spans="2:8">
      <c r="C145">
        <v>16</v>
      </c>
      <c r="G145">
        <v>16</v>
      </c>
      <c r="H145" s="1" t="s">
        <v>87</v>
      </c>
    </row>
    <row r="146" spans="2:8">
      <c r="C146">
        <v>17</v>
      </c>
      <c r="G146">
        <v>17</v>
      </c>
      <c r="H146" s="1" t="s">
        <v>88</v>
      </c>
    </row>
    <row r="147" spans="2:8">
      <c r="C147">
        <v>18</v>
      </c>
      <c r="G147">
        <v>18</v>
      </c>
      <c r="H147" s="2" t="s">
        <v>47</v>
      </c>
    </row>
    <row r="148" spans="2:8">
      <c r="C148">
        <v>19</v>
      </c>
      <c r="G148">
        <v>19</v>
      </c>
      <c r="H148" s="2" t="s">
        <v>64</v>
      </c>
    </row>
    <row r="149" spans="2:8">
      <c r="C149">
        <v>20</v>
      </c>
      <c r="G149">
        <v>20</v>
      </c>
      <c r="H149" s="2" t="s">
        <v>66</v>
      </c>
    </row>
    <row r="150" spans="2:8" ht="37.5">
      <c r="B150" t="s">
        <v>47</v>
      </c>
      <c r="C150">
        <v>21</v>
      </c>
      <c r="G150">
        <v>21</v>
      </c>
      <c r="H150" s="2" t="s">
        <v>75</v>
      </c>
    </row>
    <row r="151" spans="2:8" ht="37.5">
      <c r="C151">
        <v>22</v>
      </c>
      <c r="G151">
        <v>22</v>
      </c>
      <c r="H151" s="2" t="s">
        <v>68</v>
      </c>
    </row>
    <row r="152" spans="2:8" ht="37.5">
      <c r="C152">
        <v>23</v>
      </c>
      <c r="G152">
        <v>23</v>
      </c>
      <c r="H152" s="2" t="s">
        <v>69</v>
      </c>
    </row>
    <row r="153" spans="2:8" ht="37.5">
      <c r="C153">
        <v>24</v>
      </c>
      <c r="G153">
        <v>24</v>
      </c>
      <c r="H153" s="2" t="s">
        <v>74</v>
      </c>
    </row>
    <row r="154" spans="2:8" ht="37.5">
      <c r="C154">
        <v>25</v>
      </c>
      <c r="G154">
        <v>25</v>
      </c>
      <c r="H154" s="2" t="s">
        <v>67</v>
      </c>
    </row>
    <row r="155" spans="2:8" ht="37.5">
      <c r="C155">
        <v>26</v>
      </c>
      <c r="G155">
        <v>26</v>
      </c>
      <c r="H155" s="2" t="s">
        <v>70</v>
      </c>
    </row>
    <row r="156" spans="2:8" ht="37.5">
      <c r="C156">
        <v>27</v>
      </c>
      <c r="G156">
        <v>27</v>
      </c>
      <c r="H156" s="2" t="s">
        <v>71</v>
      </c>
    </row>
    <row r="157" spans="2:8" ht="37.5">
      <c r="C157">
        <v>28</v>
      </c>
      <c r="G157">
        <v>28</v>
      </c>
      <c r="H157" s="2" t="s">
        <v>72</v>
      </c>
    </row>
    <row r="158" spans="2:8" ht="37.5">
      <c r="C158">
        <v>29</v>
      </c>
      <c r="G158">
        <v>29</v>
      </c>
      <c r="H158" s="2" t="s">
        <v>73</v>
      </c>
    </row>
    <row r="159" spans="2:8" ht="37.5">
      <c r="C159">
        <v>30</v>
      </c>
      <c r="G159">
        <v>30</v>
      </c>
      <c r="H159" s="2" t="s">
        <v>84</v>
      </c>
    </row>
    <row r="160" spans="2:8" ht="37.5">
      <c r="C160">
        <v>31</v>
      </c>
      <c r="G160">
        <v>31</v>
      </c>
      <c r="H160" s="2" t="s">
        <v>85</v>
      </c>
    </row>
    <row r="161" spans="3:8" ht="37.5">
      <c r="C161">
        <v>32</v>
      </c>
      <c r="G161">
        <v>32</v>
      </c>
      <c r="H161" s="2" t="s">
        <v>83</v>
      </c>
    </row>
    <row r="162" spans="3:8">
      <c r="C162">
        <v>33</v>
      </c>
      <c r="G162">
        <v>33</v>
      </c>
      <c r="H162" s="2" t="s">
        <v>62</v>
      </c>
    </row>
    <row r="163" spans="3:8">
      <c r="C163">
        <v>34</v>
      </c>
      <c r="G163">
        <v>34</v>
      </c>
      <c r="H163" s="2" t="s">
        <v>65</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55</v>
      </c>
    </row>
    <row r="172" spans="3:8">
      <c r="C172">
        <v>43</v>
      </c>
      <c r="G172">
        <v>43</v>
      </c>
      <c r="H172" s="2" t="s">
        <v>31</v>
      </c>
    </row>
    <row r="173" spans="3:8">
      <c r="C173">
        <v>44</v>
      </c>
      <c r="G173">
        <v>44</v>
      </c>
      <c r="H173" s="2" t="s">
        <v>51</v>
      </c>
    </row>
    <row r="174" spans="3:8">
      <c r="C174">
        <v>45</v>
      </c>
      <c r="G174">
        <v>45</v>
      </c>
      <c r="H174" s="2" t="s">
        <v>43</v>
      </c>
    </row>
    <row r="175" spans="3:8">
      <c r="C175">
        <v>46</v>
      </c>
      <c r="G175">
        <v>46</v>
      </c>
      <c r="H175" s="2" t="s">
        <v>44</v>
      </c>
    </row>
    <row r="176" spans="3:8" ht="37.5">
      <c r="C176">
        <v>47</v>
      </c>
      <c r="G176">
        <v>47</v>
      </c>
      <c r="H176" s="2" t="s">
        <v>46</v>
      </c>
    </row>
    <row r="177" spans="2:8" ht="37.5">
      <c r="C177">
        <v>48</v>
      </c>
      <c r="G177">
        <v>48</v>
      </c>
      <c r="H177" s="2" t="s">
        <v>45</v>
      </c>
    </row>
    <row r="178" spans="2:8">
      <c r="C178">
        <v>49</v>
      </c>
      <c r="G178">
        <v>49</v>
      </c>
      <c r="H178" s="4" t="s">
        <v>108</v>
      </c>
    </row>
    <row r="179" spans="2:8">
      <c r="C179">
        <v>50</v>
      </c>
      <c r="G179">
        <v>50</v>
      </c>
      <c r="H179" s="2" t="s">
        <v>63</v>
      </c>
    </row>
    <row r="180" spans="2:8">
      <c r="C180">
        <v>51</v>
      </c>
      <c r="G180">
        <v>51</v>
      </c>
      <c r="H180" s="2" t="s">
        <v>98</v>
      </c>
    </row>
    <row r="181" spans="2:8">
      <c r="C181">
        <v>52</v>
      </c>
      <c r="G181" s="5">
        <v>52</v>
      </c>
      <c r="H181" s="6" t="s">
        <v>101</v>
      </c>
    </row>
    <row r="182" spans="2:8">
      <c r="C182">
        <v>53</v>
      </c>
      <c r="G182">
        <v>52</v>
      </c>
      <c r="H182" s="2" t="s">
        <v>49</v>
      </c>
    </row>
    <row r="183" spans="2:8">
      <c r="C183">
        <v>54</v>
      </c>
      <c r="G183">
        <v>53</v>
      </c>
      <c r="H183" s="2" t="s">
        <v>96</v>
      </c>
    </row>
    <row r="184" spans="2:8">
      <c r="C184">
        <v>55</v>
      </c>
      <c r="G184">
        <v>54</v>
      </c>
      <c r="H184" s="2" t="s">
        <v>39</v>
      </c>
    </row>
    <row r="185" spans="2:8" ht="37.5">
      <c r="C185">
        <v>56</v>
      </c>
      <c r="G185">
        <v>55</v>
      </c>
      <c r="H185" s="2" t="s">
        <v>42</v>
      </c>
    </row>
    <row r="186" spans="2:8" ht="37.5">
      <c r="C186">
        <v>57</v>
      </c>
      <c r="G186">
        <v>56</v>
      </c>
      <c r="H186" s="2" t="s">
        <v>41</v>
      </c>
    </row>
    <row r="187" spans="2:8" ht="37.5">
      <c r="C187">
        <v>58</v>
      </c>
      <c r="G187">
        <v>57</v>
      </c>
      <c r="H187" s="2" t="s">
        <v>40</v>
      </c>
    </row>
    <row r="188" spans="2:8">
      <c r="C188">
        <v>59</v>
      </c>
      <c r="G188" s="5">
        <v>58</v>
      </c>
      <c r="H188" s="6" t="s">
        <v>100</v>
      </c>
    </row>
    <row r="189" spans="2:8">
      <c r="C189">
        <v>60</v>
      </c>
      <c r="G189">
        <v>58</v>
      </c>
      <c r="H189" s="2" t="s">
        <v>52</v>
      </c>
    </row>
    <row r="190" spans="2:8">
      <c r="C190">
        <v>61</v>
      </c>
      <c r="G190">
        <v>59</v>
      </c>
      <c r="H190" s="1" t="s">
        <v>99</v>
      </c>
    </row>
    <row r="191" spans="2:8">
      <c r="C191">
        <v>62</v>
      </c>
      <c r="G191">
        <v>60</v>
      </c>
      <c r="H191" s="2" t="s">
        <v>97</v>
      </c>
    </row>
    <row r="192" spans="2:8">
      <c r="B192" t="s">
        <v>27</v>
      </c>
      <c r="C192">
        <v>63</v>
      </c>
      <c r="G192">
        <v>61</v>
      </c>
      <c r="H192" s="2" t="s">
        <v>91</v>
      </c>
    </row>
    <row r="193" spans="2:8" ht="37.5">
      <c r="B193" t="s">
        <v>8</v>
      </c>
      <c r="C193">
        <v>64</v>
      </c>
      <c r="G193">
        <v>62</v>
      </c>
      <c r="H193" s="2" t="s">
        <v>93</v>
      </c>
    </row>
    <row r="194" spans="2:8" ht="37.5">
      <c r="B194" t="s">
        <v>10</v>
      </c>
      <c r="C194">
        <v>65</v>
      </c>
      <c r="G194">
        <v>63</v>
      </c>
      <c r="H194" s="2" t="s">
        <v>94</v>
      </c>
    </row>
    <row r="195" spans="2:8" ht="37.5">
      <c r="B195" t="s">
        <v>4</v>
      </c>
      <c r="C195">
        <v>66</v>
      </c>
      <c r="G195">
        <v>64</v>
      </c>
      <c r="H195" s="2" t="s">
        <v>92</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38</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2026-04-22T23:43:45Z</dcterms:modified>
</cp:coreProperties>
</file>